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abuľka 1A" sheetId="1" r:id="rId1"/>
    <sheet name="Tabuľka 1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<sst xmlns="http://schemas.openxmlformats.org/spreadsheetml/2006/main" count="136" uniqueCount="123">
  <si>
    <t xml:space="preserve"> </t>
  </si>
  <si>
    <t>Dátum:</t>
  </si>
  <si>
    <t>Vypracoval:</t>
  </si>
  <si>
    <t>Schválený</t>
  </si>
  <si>
    <t>rozpočet</t>
  </si>
  <si>
    <t>Upravený</t>
  </si>
  <si>
    <t>Názov organizácie</t>
  </si>
  <si>
    <t>k</t>
  </si>
  <si>
    <t>v tom:</t>
  </si>
  <si>
    <t>UKAZOVATEĽ</t>
  </si>
  <si>
    <t>Skutoč.</t>
  </si>
  <si>
    <t>index</t>
  </si>
  <si>
    <t>Podn.činnosť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</si>
  <si>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</si>
  <si>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</si>
  <si>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</si>
  <si>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</si>
  <si>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</si>
  <si>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</si>
  <si>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</si>
  <si>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</si>
  <si>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</si>
  <si>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</si>
  <si>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</si>
  <si>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</si>
  <si>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</si>
  <si>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</si>
  <si>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</si>
  <si>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</si>
  <si>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</si>
  <si>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</si>
  <si>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</si>
  <si>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</si>
  <si>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</si>
  <si>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</si>
  <si>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</si>
  <si>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</si>
  <si>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</si>
  <si>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</si>
  <si>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</si>
  <si>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</si>
  <si>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</si>
  <si>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</si>
  <si>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</si>
  <si>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</si>
  <si>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</si>
  <si>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</si>
  <si>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</si>
  <si>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</si>
  <si>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</si>
  <si>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</si>
  <si>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</si>
  <si>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</si>
  <si>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</si>
  <si>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</si>
  <si>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</si>
  <si>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</si>
  <si>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</si>
  <si>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</si>
  <si>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Tab.č.1A</t>
  </si>
  <si>
    <t>Index</t>
  </si>
  <si>
    <t>Tržby z predaja  služ.</t>
  </si>
  <si>
    <t>( bulletiny )</t>
  </si>
  <si>
    <t>Aktivácia mat. a tovaru</t>
  </si>
  <si>
    <t>Kurzové zisky</t>
  </si>
  <si>
    <t xml:space="preserve">         Podnik činnosť</t>
  </si>
  <si>
    <t xml:space="preserve">     skutočnosť.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</si>
  <si>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</si>
  <si>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</si>
  <si>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</si>
  <si>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</si>
  <si>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</si>
  <si>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</si>
  <si>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</si>
  <si>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</si>
  <si>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</si>
  <si>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</si>
  <si>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</si>
  <si>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</si>
  <si>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</si>
  <si>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</si>
  <si>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</si>
  <si>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        Tab.č.1B</t>
  </si>
  <si>
    <t>Schválil:</t>
  </si>
  <si>
    <t xml:space="preserve">            v eurách</t>
  </si>
  <si>
    <t>v eurách</t>
  </si>
  <si>
    <t xml:space="preserve"> 3 : 2</t>
  </si>
  <si>
    <t>31.12.09</t>
  </si>
  <si>
    <t>PREHĽAD O ŠTRUKTÚRE NÁKLADOV K 31.12.2010</t>
  </si>
  <si>
    <t>na rok 2010</t>
  </si>
  <si>
    <t>k 31.12.2010</t>
  </si>
  <si>
    <t>31.12.10</t>
  </si>
  <si>
    <t>PREHĽAD O ŠTRUKTÚRE TRŽIEB K  31.12.2010</t>
  </si>
  <si>
    <t>rozpočet k</t>
  </si>
  <si>
    <t>31.12.2010</t>
  </si>
  <si>
    <t>3:2</t>
  </si>
  <si>
    <t>31.12.2009</t>
  </si>
  <si>
    <r>
      <rPr>
        <b/>
        <sz val="12"/>
        <rFont val="Times New Roman CE"/>
        <family val="0"/>
      </rPr>
      <t>Dátum:</t>
    </r>
    <r>
      <rPr>
        <sz val="12"/>
        <rFont val="Times New Roman CE"/>
        <family val="1"/>
      </rPr>
      <t xml:space="preserve">  06.04.2011</t>
    </r>
  </si>
  <si>
    <r>
      <t xml:space="preserve">Číslo telefónu: </t>
    </r>
    <r>
      <rPr>
        <sz val="12"/>
        <rFont val="Times New Roman CE"/>
        <family val="0"/>
      </rPr>
      <t>483127</t>
    </r>
  </si>
  <si>
    <r>
      <t xml:space="preserve">Číslo telefónu: </t>
    </r>
    <r>
      <rPr>
        <sz val="12"/>
        <rFont val="Times New Roman CE"/>
        <family val="0"/>
      </rPr>
      <t>483188</t>
    </r>
  </si>
  <si>
    <t>* vstupné</t>
  </si>
  <si>
    <t>* vyradené knihy</t>
  </si>
  <si>
    <t>* zápisné</t>
  </si>
  <si>
    <t>* predaj čipových kariet</t>
  </si>
  <si>
    <t>* za internet</t>
  </si>
  <si>
    <t>* za prebytočný majetok</t>
  </si>
  <si>
    <t>* MMV a MMVS</t>
  </si>
  <si>
    <t>* prenájom budov</t>
  </si>
  <si>
    <t>* rešerš</t>
  </si>
  <si>
    <t>Výnosy z BT od ost.subj.vrámci VS</t>
  </si>
  <si>
    <t>PhDr. Oľga Lauková, PhD.</t>
  </si>
  <si>
    <t>Telefón č.:</t>
  </si>
  <si>
    <t>483127</t>
  </si>
  <si>
    <t>* za porušenie predpisov</t>
  </si>
  <si>
    <r>
      <t xml:space="preserve">Dátum: </t>
    </r>
    <r>
      <rPr>
        <sz val="12"/>
        <rFont val="Times New Roman CE"/>
        <family val="0"/>
      </rPr>
      <t>08.04.2011</t>
    </r>
  </si>
  <si>
    <r>
      <rPr>
        <b/>
        <sz val="12"/>
        <rFont val="Times New Roman CE"/>
        <family val="0"/>
      </rPr>
      <t xml:space="preserve">Vypracoval: </t>
    </r>
    <r>
      <rPr>
        <sz val="12"/>
        <rFont val="Times New Roman CE"/>
        <family val="0"/>
      </rPr>
      <t>Jana Demeterová</t>
    </r>
  </si>
  <si>
    <r>
      <t xml:space="preserve">Schválil: </t>
    </r>
    <r>
      <rPr>
        <sz val="12"/>
        <rFont val="Times New Roman CE"/>
        <family val="0"/>
      </rPr>
      <t>PhDr. Oľga Lauková, PhD.</t>
    </r>
  </si>
  <si>
    <t>* prezentácia expozícií</t>
  </si>
  <si>
    <t>* predaj kníh z vlastnej vydav.činnosti</t>
  </si>
  <si>
    <t>* kopírovanie, tlač</t>
  </si>
  <si>
    <t>* ostatné služby pri prenájme</t>
  </si>
  <si>
    <t xml:space="preserve">* ostatné služby </t>
  </si>
  <si>
    <t>Jana Demeterová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</si>
</sst>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dd/mm/yy"/>
    <numFmt numFmtId="168" formatCode="#,##0_ ;\-#,##0\ "/>
    <numFmt numFmtId="169" formatCode="d/m/yy"/>
  </numFmts>
  <fonts count="3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 style="dotted"/>
    </border>
    <border>
      <left/>
      <right style="thin"/>
      <top/>
      <bottom style="dotted"/>
    </border>
    <border>
      <left style="medium"/>
      <right style="medium"/>
      <top style="dotted"/>
      <bottom style="dotted"/>
    </border>
    <border>
      <left/>
      <right style="thin"/>
      <top style="dotted"/>
      <bottom style="dotted"/>
    </border>
    <border>
      <left style="medium"/>
      <right style="medium"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49" fontId="10" fillId="24" borderId="10" xfId="0" applyNumberFormat="1" applyFont="1" applyFill="1" applyBorder="1" applyAlignment="1">
      <alignment horizontal="centerContinuous"/>
    </xf>
    <xf numFmtId="49" fontId="10" fillId="24" borderId="11" xfId="0" applyNumberFormat="1" applyFont="1" applyFill="1" applyBorder="1" applyAlignment="1">
      <alignment horizontal="centerContinuous"/>
    </xf>
    <xf numFmtId="0" fontId="11" fillId="24" borderId="12" xfId="0" applyFont="1" applyFill="1" applyBorder="1" applyAlignment="1">
      <alignment horizontal="centerContinuous" vertical="center"/>
    </xf>
    <xf numFmtId="0" fontId="11" fillId="24" borderId="13" xfId="0" applyFont="1" applyFill="1" applyBorder="1" applyAlignment="1">
      <alignment horizontal="centerContinuous" vertical="center"/>
    </xf>
    <xf numFmtId="0" fontId="12" fillId="24" borderId="0" xfId="0" applyFont="1" applyFill="1" applyAlignment="1">
      <alignment/>
    </xf>
    <xf numFmtId="3" fontId="11" fillId="24" borderId="14" xfId="0" applyNumberFormat="1" applyFont="1" applyFill="1" applyBorder="1" applyAlignment="1">
      <alignment/>
    </xf>
    <xf numFmtId="0" fontId="11" fillId="24" borderId="14" xfId="0" applyFont="1" applyFill="1" applyBorder="1" applyAlignment="1">
      <alignment horizontal="right"/>
    </xf>
    <xf numFmtId="0" fontId="11" fillId="24" borderId="15" xfId="0" applyFont="1" applyFill="1" applyBorder="1" applyAlignment="1">
      <alignment horizontal="right"/>
    </xf>
    <xf numFmtId="3" fontId="11" fillId="24" borderId="16" xfId="0" applyNumberFormat="1" applyFont="1" applyFill="1" applyBorder="1" applyAlignment="1">
      <alignment/>
    </xf>
    <xf numFmtId="3" fontId="11" fillId="24" borderId="17" xfId="0" applyNumberFormat="1" applyFont="1" applyFill="1" applyBorder="1" applyAlignment="1">
      <alignment/>
    </xf>
    <xf numFmtId="0" fontId="11" fillId="24" borderId="17" xfId="0" applyFont="1" applyFill="1" applyBorder="1" applyAlignment="1">
      <alignment horizontal="right"/>
    </xf>
    <xf numFmtId="41" fontId="11" fillId="24" borderId="18" xfId="0" applyNumberFormat="1" applyFont="1" applyFill="1" applyBorder="1" applyAlignment="1">
      <alignment horizontal="right" wrapText="1"/>
    </xf>
    <xf numFmtId="41" fontId="11" fillId="24" borderId="15" xfId="0" applyNumberFormat="1" applyFont="1" applyFill="1" applyBorder="1" applyAlignment="1">
      <alignment horizontal="right"/>
    </xf>
    <xf numFmtId="3" fontId="14" fillId="24" borderId="19" xfId="0" applyNumberFormat="1" applyFont="1" applyFill="1" applyBorder="1" applyAlignment="1">
      <alignment/>
    </xf>
    <xf numFmtId="3" fontId="14" fillId="24" borderId="20" xfId="0" applyNumberFormat="1" applyFont="1" applyFill="1" applyBorder="1" applyAlignment="1">
      <alignment/>
    </xf>
    <xf numFmtId="0" fontId="11" fillId="24" borderId="18" xfId="0" applyFont="1" applyFill="1" applyBorder="1" applyAlignment="1">
      <alignment horizontal="right"/>
    </xf>
    <xf numFmtId="41" fontId="11" fillId="24" borderId="18" xfId="0" applyNumberFormat="1" applyFont="1" applyFill="1" applyBorder="1" applyAlignment="1">
      <alignment horizontal="right"/>
    </xf>
    <xf numFmtId="0" fontId="14" fillId="24" borderId="19" xfId="0" applyFont="1" applyFill="1" applyBorder="1" applyAlignment="1">
      <alignment/>
    </xf>
    <xf numFmtId="3" fontId="11" fillId="24" borderId="18" xfId="0" applyNumberFormat="1" applyFont="1" applyFill="1" applyBorder="1" applyAlignment="1">
      <alignment horizontal="right"/>
    </xf>
    <xf numFmtId="0" fontId="14" fillId="24" borderId="20" xfId="0" applyFont="1" applyFill="1" applyBorder="1" applyAlignment="1">
      <alignment/>
    </xf>
    <xf numFmtId="3" fontId="14" fillId="24" borderId="10" xfId="0" applyNumberFormat="1" applyFont="1" applyFill="1" applyBorder="1" applyAlignment="1">
      <alignment/>
    </xf>
    <xf numFmtId="0" fontId="11" fillId="24" borderId="10" xfId="0" applyFont="1" applyFill="1" applyBorder="1" applyAlignment="1">
      <alignment horizontal="right"/>
    </xf>
    <xf numFmtId="41" fontId="11" fillId="24" borderId="21" xfId="0" applyNumberFormat="1" applyFont="1" applyFill="1" applyBorder="1" applyAlignment="1">
      <alignment horizontal="right" wrapText="1"/>
    </xf>
    <xf numFmtId="3" fontId="11" fillId="24" borderId="22" xfId="0" applyNumberFormat="1" applyFont="1" applyFill="1" applyBorder="1" applyAlignment="1">
      <alignment/>
    </xf>
    <xf numFmtId="0" fontId="11" fillId="24" borderId="22" xfId="0" applyFont="1" applyFill="1" applyBorder="1" applyAlignment="1">
      <alignment horizontal="right"/>
    </xf>
    <xf numFmtId="0" fontId="11" fillId="24" borderId="23" xfId="0" applyFont="1" applyFill="1" applyBorder="1" applyAlignment="1">
      <alignment horizontal="right"/>
    </xf>
    <xf numFmtId="3" fontId="14" fillId="24" borderId="22" xfId="0" applyNumberFormat="1" applyFont="1" applyFill="1" applyBorder="1" applyAlignment="1">
      <alignment/>
    </xf>
    <xf numFmtId="3" fontId="11" fillId="24" borderId="10" xfId="0" applyNumberFormat="1" applyFont="1" applyFill="1" applyBorder="1" applyAlignment="1">
      <alignment/>
    </xf>
    <xf numFmtId="0" fontId="11" fillId="24" borderId="21" xfId="0" applyFont="1" applyFill="1" applyBorder="1" applyAlignment="1">
      <alignment horizontal="right"/>
    </xf>
    <xf numFmtId="3" fontId="14" fillId="24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14" fillId="19" borderId="24" xfId="0" applyNumberFormat="1" applyFont="1" applyFill="1" applyBorder="1" applyAlignment="1">
      <alignment/>
    </xf>
    <xf numFmtId="3" fontId="14" fillId="19" borderId="25" xfId="0" applyNumberFormat="1" applyFont="1" applyFill="1" applyBorder="1" applyAlignment="1">
      <alignment/>
    </xf>
    <xf numFmtId="3" fontId="14" fillId="19" borderId="26" xfId="0" applyNumberFormat="1" applyFont="1" applyFill="1" applyBorder="1" applyAlignment="1">
      <alignment/>
    </xf>
    <xf numFmtId="0" fontId="14" fillId="24" borderId="10" xfId="0" applyFont="1" applyFill="1" applyBorder="1" applyAlignment="1">
      <alignment horizontal="right"/>
    </xf>
    <xf numFmtId="3" fontId="14" fillId="24" borderId="21" xfId="0" applyNumberFormat="1" applyFont="1" applyFill="1" applyBorder="1" applyAlignment="1">
      <alignment horizontal="right"/>
    </xf>
    <xf numFmtId="3" fontId="11" fillId="24" borderId="19" xfId="0" applyNumberFormat="1" applyFont="1" applyFill="1" applyBorder="1" applyAlignment="1">
      <alignment/>
    </xf>
    <xf numFmtId="0" fontId="11" fillId="24" borderId="19" xfId="0" applyFont="1" applyFill="1" applyBorder="1" applyAlignment="1">
      <alignment horizontal="right"/>
    </xf>
    <xf numFmtId="0" fontId="11" fillId="24" borderId="20" xfId="0" applyFont="1" applyFill="1" applyBorder="1" applyAlignment="1">
      <alignment horizontal="right"/>
    </xf>
    <xf numFmtId="3" fontId="14" fillId="24" borderId="12" xfId="0" applyNumberFormat="1" applyFont="1" applyFill="1" applyBorder="1" applyAlignment="1">
      <alignment/>
    </xf>
    <xf numFmtId="0" fontId="14" fillId="24" borderId="12" xfId="0" applyFont="1" applyFill="1" applyBorder="1" applyAlignment="1">
      <alignment horizontal="right"/>
    </xf>
    <xf numFmtId="0" fontId="14" fillId="24" borderId="13" xfId="0" applyFont="1" applyFill="1" applyBorder="1" applyAlignment="1">
      <alignment horizontal="right"/>
    </xf>
    <xf numFmtId="0" fontId="14" fillId="19" borderId="24" xfId="0" applyFont="1" applyFill="1" applyBorder="1" applyAlignment="1">
      <alignment horizontal="right"/>
    </xf>
    <xf numFmtId="3" fontId="14" fillId="19" borderId="27" xfId="0" applyNumberFormat="1" applyFont="1" applyFill="1" applyBorder="1" applyAlignment="1">
      <alignment/>
    </xf>
    <xf numFmtId="3" fontId="16" fillId="19" borderId="12" xfId="0" applyNumberFormat="1" applyFont="1" applyFill="1" applyBorder="1" applyAlignment="1">
      <alignment horizontal="right" vertical="center"/>
    </xf>
    <xf numFmtId="3" fontId="16" fillId="19" borderId="13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centerContinuous"/>
    </xf>
    <xf numFmtId="0" fontId="14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centerContinuous"/>
    </xf>
    <xf numFmtId="0" fontId="5" fillId="24" borderId="0" xfId="0" applyFont="1" applyFill="1" applyBorder="1" applyAlignment="1">
      <alignment horizontal="centerContinuous"/>
    </xf>
    <xf numFmtId="0" fontId="5" fillId="24" borderId="0" xfId="0" applyFont="1" applyFill="1" applyBorder="1" applyAlignment="1">
      <alignment/>
    </xf>
    <xf numFmtId="14" fontId="5" fillId="24" borderId="0" xfId="0" applyNumberFormat="1" applyFont="1" applyFill="1" applyBorder="1" applyAlignment="1">
      <alignment horizontal="centerContinuous"/>
    </xf>
    <xf numFmtId="169" fontId="5" fillId="24" borderId="0" xfId="0" applyNumberFormat="1" applyFont="1" applyFill="1" applyBorder="1" applyAlignment="1">
      <alignment horizontal="centerContinuous"/>
    </xf>
    <xf numFmtId="167" fontId="5" fillId="24" borderId="0" xfId="0" applyNumberFormat="1" applyFont="1" applyFill="1" applyBorder="1" applyAlignment="1">
      <alignment horizontal="centerContinuous"/>
    </xf>
    <xf numFmtId="49" fontId="5" fillId="24" borderId="0" xfId="0" applyNumberFormat="1" applyFont="1" applyFill="1" applyBorder="1" applyAlignment="1">
      <alignment horizontal="centerContinuous"/>
    </xf>
    <xf numFmtId="14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169" fontId="5" fillId="24" borderId="0" xfId="0" applyNumberFormat="1" applyFont="1" applyFill="1" applyBorder="1" applyAlignment="1">
      <alignment horizontal="center"/>
    </xf>
    <xf numFmtId="169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/>
    </xf>
    <xf numFmtId="4" fontId="5" fillId="24" borderId="0" xfId="0" applyNumberFormat="1" applyFont="1" applyFill="1" applyBorder="1" applyAlignment="1">
      <alignment/>
    </xf>
    <xf numFmtId="0" fontId="5" fillId="24" borderId="0" xfId="0" applyNumberFormat="1" applyFont="1" applyFill="1" applyBorder="1" applyAlignment="1">
      <alignment/>
    </xf>
    <xf numFmtId="4" fontId="6" fillId="24" borderId="0" xfId="0" applyNumberFormat="1" applyFont="1" applyFill="1" applyBorder="1" applyAlignment="1">
      <alignment/>
    </xf>
    <xf numFmtId="49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1" fontId="5" fillId="24" borderId="0" xfId="0" applyNumberFormat="1" applyFont="1" applyFill="1" applyAlignment="1">
      <alignment/>
    </xf>
    <xf numFmtId="2" fontId="5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6" fillId="24" borderId="28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vertical="center"/>
    </xf>
    <xf numFmtId="0" fontId="6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49" fontId="5" fillId="24" borderId="34" xfId="0" applyNumberFormat="1" applyFont="1" applyFill="1" applyBorder="1" applyAlignment="1">
      <alignment horizontal="center"/>
    </xf>
    <xf numFmtId="49" fontId="5" fillId="24" borderId="35" xfId="0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Continuous"/>
    </xf>
    <xf numFmtId="1" fontId="6" fillId="24" borderId="12" xfId="0" applyNumberFormat="1" applyFont="1" applyFill="1" applyBorder="1" applyAlignment="1">
      <alignment horizontal="centerContinuous"/>
    </xf>
    <xf numFmtId="0" fontId="6" fillId="24" borderId="12" xfId="0" applyFont="1" applyFill="1" applyBorder="1" applyAlignment="1">
      <alignment horizontal="centerContinuous"/>
    </xf>
    <xf numFmtId="0" fontId="6" fillId="24" borderId="12" xfId="0" applyNumberFormat="1" applyFont="1" applyFill="1" applyBorder="1" applyAlignment="1">
      <alignment horizontal="centerContinuous"/>
    </xf>
    <xf numFmtId="0" fontId="6" fillId="24" borderId="13" xfId="0" applyFont="1" applyFill="1" applyBorder="1" applyAlignment="1">
      <alignment horizontal="centerContinuous"/>
    </xf>
    <xf numFmtId="0" fontId="6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2" fontId="5" fillId="24" borderId="39" xfId="0" applyNumberFormat="1" applyFont="1" applyFill="1" applyBorder="1" applyAlignment="1">
      <alignment/>
    </xf>
    <xf numFmtId="0" fontId="5" fillId="24" borderId="40" xfId="0" applyFont="1" applyFill="1" applyBorder="1" applyAlignment="1">
      <alignment/>
    </xf>
    <xf numFmtId="0" fontId="5" fillId="24" borderId="41" xfId="0" applyFont="1" applyFill="1" applyBorder="1" applyAlignment="1">
      <alignment/>
    </xf>
    <xf numFmtId="1" fontId="5" fillId="24" borderId="0" xfId="0" applyNumberFormat="1" applyFont="1" applyFill="1" applyBorder="1" applyAlignment="1">
      <alignment horizontal="right"/>
    </xf>
    <xf numFmtId="3" fontId="11" fillId="24" borderId="16" xfId="0" applyNumberFormat="1" applyFont="1" applyFill="1" applyBorder="1" applyAlignment="1">
      <alignment horizontal="right"/>
    </xf>
    <xf numFmtId="3" fontId="5" fillId="24" borderId="17" xfId="0" applyNumberFormat="1" applyFont="1" applyFill="1" applyBorder="1" applyAlignment="1">
      <alignment horizontal="right"/>
    </xf>
    <xf numFmtId="2" fontId="5" fillId="24" borderId="17" xfId="0" applyNumberFormat="1" applyFont="1" applyFill="1" applyBorder="1" applyAlignment="1">
      <alignment/>
    </xf>
    <xf numFmtId="3" fontId="5" fillId="24" borderId="42" xfId="0" applyNumberFormat="1" applyFont="1" applyFill="1" applyBorder="1" applyAlignment="1">
      <alignment horizontal="right"/>
    </xf>
    <xf numFmtId="3" fontId="5" fillId="24" borderId="18" xfId="0" applyNumberFormat="1" applyFont="1" applyFill="1" applyBorder="1" applyAlignment="1">
      <alignment horizontal="right"/>
    </xf>
    <xf numFmtId="0" fontId="5" fillId="24" borderId="43" xfId="0" applyFont="1" applyFill="1" applyBorder="1" applyAlignment="1">
      <alignment/>
    </xf>
    <xf numFmtId="0" fontId="5" fillId="24" borderId="44" xfId="0" applyFont="1" applyFill="1" applyBorder="1" applyAlignment="1">
      <alignment/>
    </xf>
    <xf numFmtId="49" fontId="5" fillId="24" borderId="43" xfId="0" applyNumberFormat="1" applyFont="1" applyFill="1" applyBorder="1" applyAlignment="1">
      <alignment/>
    </xf>
    <xf numFmtId="49" fontId="5" fillId="24" borderId="44" xfId="0" applyNumberFormat="1" applyFont="1" applyFill="1" applyBorder="1" applyAlignment="1">
      <alignment/>
    </xf>
    <xf numFmtId="49" fontId="5" fillId="24" borderId="45" xfId="0" applyNumberFormat="1" applyFont="1" applyFill="1" applyBorder="1" applyAlignment="1">
      <alignment/>
    </xf>
    <xf numFmtId="49" fontId="5" fillId="24" borderId="46" xfId="0" applyNumberFormat="1" applyFont="1" applyFill="1" applyBorder="1" applyAlignment="1">
      <alignment/>
    </xf>
    <xf numFmtId="3" fontId="11" fillId="24" borderId="47" xfId="0" applyNumberFormat="1" applyFont="1" applyFill="1" applyBorder="1" applyAlignment="1">
      <alignment horizontal="right"/>
    </xf>
    <xf numFmtId="3" fontId="5" fillId="24" borderId="19" xfId="0" applyNumberFormat="1" applyFont="1" applyFill="1" applyBorder="1" applyAlignment="1">
      <alignment horizontal="right"/>
    </xf>
    <xf numFmtId="3" fontId="5" fillId="24" borderId="48" xfId="0" applyNumberFormat="1" applyFont="1" applyFill="1" applyBorder="1" applyAlignment="1">
      <alignment horizontal="right"/>
    </xf>
    <xf numFmtId="3" fontId="5" fillId="24" borderId="20" xfId="0" applyNumberFormat="1" applyFont="1" applyFill="1" applyBorder="1" applyAlignment="1">
      <alignment horizontal="right"/>
    </xf>
    <xf numFmtId="0" fontId="6" fillId="24" borderId="49" xfId="0" applyFont="1" applyFill="1" applyBorder="1" applyAlignment="1">
      <alignment/>
    </xf>
    <xf numFmtId="0" fontId="6" fillId="24" borderId="50" xfId="0" applyFont="1" applyFill="1" applyBorder="1" applyAlignment="1">
      <alignment/>
    </xf>
    <xf numFmtId="3" fontId="11" fillId="24" borderId="51" xfId="0" applyNumberFormat="1" applyFont="1" applyFill="1" applyBorder="1" applyAlignment="1">
      <alignment horizontal="right"/>
    </xf>
    <xf numFmtId="3" fontId="5" fillId="24" borderId="52" xfId="0" applyNumberFormat="1" applyFont="1" applyFill="1" applyBorder="1" applyAlignment="1">
      <alignment horizontal="right"/>
    </xf>
    <xf numFmtId="2" fontId="5" fillId="24" borderId="52" xfId="0" applyNumberFormat="1" applyFont="1" applyFill="1" applyBorder="1" applyAlignment="1">
      <alignment/>
    </xf>
    <xf numFmtId="3" fontId="6" fillId="24" borderId="53" xfId="0" applyNumberFormat="1" applyFont="1" applyFill="1" applyBorder="1" applyAlignment="1">
      <alignment horizontal="right"/>
    </xf>
    <xf numFmtId="3" fontId="6" fillId="24" borderId="54" xfId="0" applyNumberFormat="1" applyFont="1" applyFill="1" applyBorder="1" applyAlignment="1">
      <alignment horizontal="right"/>
    </xf>
    <xf numFmtId="0" fontId="5" fillId="24" borderId="45" xfId="0" applyFont="1" applyFill="1" applyBorder="1" applyAlignment="1">
      <alignment horizontal="centerContinuous"/>
    </xf>
    <xf numFmtId="0" fontId="5" fillId="24" borderId="46" xfId="0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/>
    </xf>
    <xf numFmtId="0" fontId="6" fillId="24" borderId="55" xfId="0" applyFont="1" applyFill="1" applyBorder="1" applyAlignment="1">
      <alignment/>
    </xf>
    <xf numFmtId="0" fontId="6" fillId="24" borderId="56" xfId="0" applyFont="1" applyFill="1" applyBorder="1" applyAlignment="1">
      <alignment/>
    </xf>
    <xf numFmtId="3" fontId="11" fillId="24" borderId="57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2" fontId="5" fillId="24" borderId="10" xfId="0" applyNumberFormat="1" applyFont="1" applyFill="1" applyBorder="1" applyAlignment="1">
      <alignment/>
    </xf>
    <xf numFmtId="3" fontId="6" fillId="24" borderId="58" xfId="0" applyNumberFormat="1" applyFont="1" applyFill="1" applyBorder="1" applyAlignment="1">
      <alignment horizontal="right"/>
    </xf>
    <xf numFmtId="3" fontId="6" fillId="24" borderId="21" xfId="0" applyNumberFormat="1" applyFont="1" applyFill="1" applyBorder="1" applyAlignment="1">
      <alignment horizontal="right"/>
    </xf>
    <xf numFmtId="3" fontId="6" fillId="24" borderId="56" xfId="0" applyNumberFormat="1" applyFont="1" applyFill="1" applyBorder="1" applyAlignment="1">
      <alignment horizontal="right"/>
    </xf>
    <xf numFmtId="3" fontId="12" fillId="24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11" fillId="24" borderId="59" xfId="0" applyNumberFormat="1" applyFont="1" applyFill="1" applyBorder="1" applyAlignment="1">
      <alignment horizontal="right"/>
    </xf>
    <xf numFmtId="3" fontId="5" fillId="24" borderId="60" xfId="0" applyNumberFormat="1" applyFont="1" applyFill="1" applyBorder="1" applyAlignment="1">
      <alignment horizontal="right"/>
    </xf>
    <xf numFmtId="3" fontId="6" fillId="24" borderId="61" xfId="0" applyNumberFormat="1" applyFont="1" applyFill="1" applyBorder="1" applyAlignment="1">
      <alignment horizontal="right"/>
    </xf>
    <xf numFmtId="3" fontId="6" fillId="24" borderId="62" xfId="0" applyNumberFormat="1" applyFont="1" applyFill="1" applyBorder="1" applyAlignment="1">
      <alignment horizontal="right"/>
    </xf>
    <xf numFmtId="0" fontId="6" fillId="24" borderId="63" xfId="0" applyFont="1" applyFill="1" applyBorder="1" applyAlignment="1">
      <alignment/>
    </xf>
    <xf numFmtId="0" fontId="6" fillId="24" borderId="64" xfId="0" applyFont="1" applyFill="1" applyBorder="1" applyAlignment="1">
      <alignment/>
    </xf>
    <xf numFmtId="3" fontId="12" fillId="24" borderId="57" xfId="0" applyNumberFormat="1" applyFont="1" applyFill="1" applyBorder="1" applyAlignment="1">
      <alignment horizontal="right"/>
    </xf>
    <xf numFmtId="3" fontId="6" fillId="24" borderId="57" xfId="0" applyNumberFormat="1" applyFont="1" applyFill="1" applyBorder="1" applyAlignment="1">
      <alignment horizontal="right"/>
    </xf>
    <xf numFmtId="0" fontId="6" fillId="24" borderId="65" xfId="0" applyFont="1" applyFill="1" applyBorder="1" applyAlignment="1">
      <alignment/>
    </xf>
    <xf numFmtId="0" fontId="6" fillId="24" borderId="66" xfId="0" applyFont="1" applyFill="1" applyBorder="1" applyAlignment="1">
      <alignment/>
    </xf>
    <xf numFmtId="3" fontId="6" fillId="24" borderId="67" xfId="0" applyNumberFormat="1" applyFont="1" applyFill="1" applyBorder="1" applyAlignment="1">
      <alignment horizontal="right"/>
    </xf>
    <xf numFmtId="3" fontId="6" fillId="24" borderId="68" xfId="0" applyNumberFormat="1" applyFont="1" applyFill="1" applyBorder="1" applyAlignment="1">
      <alignment horizontal="right"/>
    </xf>
    <xf numFmtId="2" fontId="6" fillId="24" borderId="68" xfId="0" applyNumberFormat="1" applyFont="1" applyFill="1" applyBorder="1" applyAlignment="1">
      <alignment/>
    </xf>
    <xf numFmtId="3" fontId="6" fillId="24" borderId="69" xfId="0" applyNumberFormat="1" applyFont="1" applyFill="1" applyBorder="1" applyAlignment="1">
      <alignment horizontal="right"/>
    </xf>
    <xf numFmtId="3" fontId="6" fillId="24" borderId="70" xfId="0" applyNumberFormat="1" applyFont="1" applyFill="1" applyBorder="1" applyAlignment="1">
      <alignment horizontal="right"/>
    </xf>
    <xf numFmtId="0" fontId="6" fillId="24" borderId="34" xfId="0" applyFont="1" applyFill="1" applyBorder="1" applyAlignment="1">
      <alignment/>
    </xf>
    <xf numFmtId="0" fontId="6" fillId="24" borderId="71" xfId="0" applyFont="1" applyFill="1" applyBorder="1" applyAlignment="1">
      <alignment/>
    </xf>
    <xf numFmtId="3" fontId="14" fillId="24" borderId="72" xfId="0" applyNumberFormat="1" applyFont="1" applyFill="1" applyBorder="1" applyAlignment="1">
      <alignment horizontal="right" vertical="center"/>
    </xf>
    <xf numFmtId="2" fontId="6" fillId="24" borderId="72" xfId="0" applyNumberFormat="1" applyFont="1" applyFill="1" applyBorder="1" applyAlignment="1">
      <alignment horizontal="right" vertical="center"/>
    </xf>
    <xf numFmtId="1" fontId="6" fillId="24" borderId="71" xfId="0" applyNumberFormat="1" applyFont="1" applyFill="1" applyBorder="1" applyAlignment="1">
      <alignment horizontal="right" vertical="center"/>
    </xf>
    <xf numFmtId="1" fontId="6" fillId="24" borderId="72" xfId="0" applyNumberFormat="1" applyFont="1" applyFill="1" applyBorder="1" applyAlignment="1">
      <alignment horizontal="right" vertical="center"/>
    </xf>
    <xf numFmtId="0" fontId="6" fillId="24" borderId="30" xfId="0" applyFont="1" applyFill="1" applyBorder="1" applyAlignment="1">
      <alignment/>
    </xf>
    <xf numFmtId="3" fontId="6" fillId="24" borderId="48" xfId="0" applyNumberFormat="1" applyFont="1" applyFill="1" applyBorder="1" applyAlignment="1">
      <alignment horizontal="right"/>
    </xf>
    <xf numFmtId="3" fontId="6" fillId="24" borderId="20" xfId="0" applyNumberFormat="1" applyFont="1" applyFill="1" applyBorder="1" applyAlignment="1">
      <alignment horizontal="right"/>
    </xf>
    <xf numFmtId="0" fontId="6" fillId="19" borderId="73" xfId="0" applyFont="1" applyFill="1" applyBorder="1" applyAlignment="1">
      <alignment horizontal="center" vertical="center"/>
    </xf>
    <xf numFmtId="0" fontId="6" fillId="19" borderId="74" xfId="0" applyFont="1" applyFill="1" applyBorder="1" applyAlignment="1">
      <alignment horizontal="center" vertical="center"/>
    </xf>
    <xf numFmtId="3" fontId="6" fillId="19" borderId="75" xfId="0" applyNumberFormat="1" applyFont="1" applyFill="1" applyBorder="1" applyAlignment="1">
      <alignment horizontal="right" vertical="center"/>
    </xf>
    <xf numFmtId="2" fontId="6" fillId="19" borderId="75" xfId="0" applyNumberFormat="1" applyFont="1" applyFill="1" applyBorder="1" applyAlignment="1">
      <alignment horizontal="right" vertical="center"/>
    </xf>
    <xf numFmtId="1" fontId="6" fillId="19" borderId="76" xfId="0" applyNumberFormat="1" applyFont="1" applyFill="1" applyBorder="1" applyAlignment="1">
      <alignment horizontal="right" vertical="center"/>
    </xf>
    <xf numFmtId="1" fontId="6" fillId="19" borderId="77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24" borderId="30" xfId="0" applyFont="1" applyFill="1" applyBorder="1" applyAlignment="1">
      <alignment horizontal="center"/>
    </xf>
    <xf numFmtId="1" fontId="10" fillId="24" borderId="60" xfId="0" applyNumberFormat="1" applyFont="1" applyFill="1" applyBorder="1" applyAlignment="1">
      <alignment horizontal="centerContinuous"/>
    </xf>
    <xf numFmtId="0" fontId="8" fillId="24" borderId="0" xfId="0" applyFont="1" applyFill="1" applyBorder="1" applyAlignment="1">
      <alignment horizontal="centerContinuous"/>
    </xf>
    <xf numFmtId="2" fontId="8" fillId="24" borderId="60" xfId="0" applyNumberFormat="1" applyFont="1" applyFill="1" applyBorder="1" applyAlignment="1">
      <alignment horizontal="centerContinuous"/>
    </xf>
    <xf numFmtId="14" fontId="10" fillId="24" borderId="30" xfId="0" applyNumberFormat="1" applyFont="1" applyFill="1" applyBorder="1" applyAlignment="1">
      <alignment horizontal="centerContinuous"/>
    </xf>
    <xf numFmtId="1" fontId="10" fillId="24" borderId="78" xfId="0" applyNumberFormat="1" applyFont="1" applyFill="1" applyBorder="1" applyAlignment="1">
      <alignment horizontal="centerContinuous"/>
    </xf>
    <xf numFmtId="167" fontId="8" fillId="24" borderId="0" xfId="0" applyNumberFormat="1" applyFont="1" applyFill="1" applyBorder="1" applyAlignment="1">
      <alignment horizontal="centerContinuous"/>
    </xf>
    <xf numFmtId="49" fontId="8" fillId="24" borderId="78" xfId="0" applyNumberFormat="1" applyFont="1" applyFill="1" applyBorder="1" applyAlignment="1">
      <alignment horizontal="centerContinuous"/>
    </xf>
    <xf numFmtId="0" fontId="10" fillId="24" borderId="32" xfId="0" applyFont="1" applyFill="1" applyBorder="1" applyAlignment="1">
      <alignment horizontal="center"/>
    </xf>
    <xf numFmtId="49" fontId="10" fillId="24" borderId="12" xfId="0" applyNumberFormat="1" applyFont="1" applyFill="1" applyBorder="1" applyAlignment="1">
      <alignment horizontal="centerContinuous"/>
    </xf>
    <xf numFmtId="2" fontId="8" fillId="24" borderId="12" xfId="0" applyNumberFormat="1" applyFont="1" applyFill="1" applyBorder="1" applyAlignment="1">
      <alignment horizontal="centerContinuous"/>
    </xf>
    <xf numFmtId="49" fontId="8" fillId="24" borderId="79" xfId="0" applyNumberFormat="1" applyFont="1" applyFill="1" applyBorder="1" applyAlignment="1">
      <alignment horizontal="center"/>
    </xf>
    <xf numFmtId="49" fontId="8" fillId="24" borderId="80" xfId="0" applyNumberFormat="1" applyFont="1" applyFill="1" applyBorder="1" applyAlignment="1">
      <alignment horizontal="centerContinuous" shrinkToFit="1"/>
    </xf>
    <xf numFmtId="49" fontId="8" fillId="24" borderId="81" xfId="0" applyNumberFormat="1" applyFont="1" applyFill="1" applyBorder="1" applyAlignment="1">
      <alignment horizontal="centerContinuous" shrinkToFit="1"/>
    </xf>
    <xf numFmtId="14" fontId="0" fillId="0" borderId="0" xfId="0" applyNumberFormat="1" applyAlignment="1">
      <alignment horizontal="left"/>
    </xf>
    <xf numFmtId="3" fontId="5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/>
    </xf>
    <xf numFmtId="3" fontId="10" fillId="24" borderId="82" xfId="0" applyNumberFormat="1" applyFont="1" applyFill="1" applyBorder="1" applyAlignment="1">
      <alignment horizontal="center"/>
    </xf>
    <xf numFmtId="3" fontId="10" fillId="24" borderId="64" xfId="0" applyNumberFormat="1" applyFont="1" applyFill="1" applyBorder="1" applyAlignment="1">
      <alignment horizontal="center" vertical="center"/>
    </xf>
    <xf numFmtId="3" fontId="10" fillId="24" borderId="60" xfId="0" applyNumberFormat="1" applyFont="1" applyFill="1" applyBorder="1" applyAlignment="1">
      <alignment horizontal="center"/>
    </xf>
    <xf numFmtId="3" fontId="10" fillId="24" borderId="83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 vertical="center"/>
    </xf>
    <xf numFmtId="3" fontId="10" fillId="24" borderId="78" xfId="0" applyNumberFormat="1" applyFont="1" applyFill="1" applyBorder="1" applyAlignment="1">
      <alignment horizontal="center"/>
    </xf>
    <xf numFmtId="3" fontId="10" fillId="24" borderId="46" xfId="0" applyNumberFormat="1" applyFont="1" applyFill="1" applyBorder="1" applyAlignment="1">
      <alignment horizontal="center" vertical="center"/>
    </xf>
    <xf numFmtId="4" fontId="10" fillId="24" borderId="46" xfId="0" applyNumberFormat="1" applyFont="1" applyFill="1" applyBorder="1" applyAlignment="1">
      <alignment horizontal="center"/>
    </xf>
    <xf numFmtId="3" fontId="11" fillId="24" borderId="84" xfId="0" applyNumberFormat="1" applyFont="1" applyFill="1" applyBorder="1" applyAlignment="1">
      <alignment horizontal="centerContinuous" vertical="center"/>
    </xf>
    <xf numFmtId="3" fontId="11" fillId="24" borderId="79" xfId="0" applyNumberFormat="1" applyFont="1" applyFill="1" applyBorder="1" applyAlignment="1">
      <alignment horizontal="centerContinuous" vertical="center"/>
    </xf>
    <xf numFmtId="3" fontId="11" fillId="24" borderId="12" xfId="0" applyNumberFormat="1" applyFont="1" applyFill="1" applyBorder="1" applyAlignment="1">
      <alignment horizontal="centerContinuous" vertical="center"/>
    </xf>
    <xf numFmtId="0" fontId="13" fillId="24" borderId="85" xfId="0" applyFont="1" applyFill="1" applyBorder="1" applyAlignment="1">
      <alignment/>
    </xf>
    <xf numFmtId="3" fontId="11" fillId="24" borderId="86" xfId="0" applyNumberFormat="1" applyFont="1" applyFill="1" applyBorder="1" applyAlignment="1">
      <alignment/>
    </xf>
    <xf numFmtId="4" fontId="11" fillId="24" borderId="14" xfId="46" applyNumberFormat="1" applyFont="1" applyFill="1" applyBorder="1" applyAlignment="1">
      <alignment horizontal="right"/>
    </xf>
    <xf numFmtId="0" fontId="13" fillId="24" borderId="87" xfId="0" applyFont="1" applyFill="1" applyBorder="1" applyAlignment="1">
      <alignment/>
    </xf>
    <xf numFmtId="3" fontId="11" fillId="24" borderId="88" xfId="0" applyNumberFormat="1" applyFont="1" applyFill="1" applyBorder="1" applyAlignment="1">
      <alignment/>
    </xf>
    <xf numFmtId="0" fontId="8" fillId="24" borderId="89" xfId="0" applyFont="1" applyFill="1" applyBorder="1" applyAlignment="1">
      <alignment/>
    </xf>
    <xf numFmtId="3" fontId="14" fillId="24" borderId="90" xfId="0" applyNumberFormat="1" applyFont="1" applyFill="1" applyBorder="1" applyAlignment="1">
      <alignment/>
    </xf>
    <xf numFmtId="3" fontId="14" fillId="24" borderId="91" xfId="0" applyNumberFormat="1" applyFont="1" applyFill="1" applyBorder="1" applyAlignment="1">
      <alignment/>
    </xf>
    <xf numFmtId="4" fontId="14" fillId="24" borderId="22" xfId="46" applyNumberFormat="1" applyFont="1" applyFill="1" applyBorder="1" applyAlignment="1">
      <alignment horizontal="right"/>
    </xf>
    <xf numFmtId="3" fontId="14" fillId="24" borderId="23" xfId="0" applyNumberFormat="1" applyFont="1" applyFill="1" applyBorder="1" applyAlignment="1">
      <alignment/>
    </xf>
    <xf numFmtId="0" fontId="8" fillId="24" borderId="92" xfId="0" applyFont="1" applyFill="1" applyBorder="1" applyAlignment="1">
      <alignment/>
    </xf>
    <xf numFmtId="3" fontId="14" fillId="24" borderId="93" xfId="0" applyNumberFormat="1" applyFont="1" applyFill="1" applyBorder="1" applyAlignment="1">
      <alignment/>
    </xf>
    <xf numFmtId="3" fontId="11" fillId="24" borderId="14" xfId="0" applyNumberFormat="1" applyFont="1" applyFill="1" applyBorder="1" applyAlignment="1">
      <alignment horizontal="right"/>
    </xf>
    <xf numFmtId="3" fontId="14" fillId="24" borderId="93" xfId="0" applyNumberFormat="1" applyFont="1" applyFill="1" applyBorder="1" applyAlignment="1">
      <alignment horizontal="right"/>
    </xf>
    <xf numFmtId="3" fontId="14" fillId="24" borderId="19" xfId="0" applyNumberFormat="1" applyFont="1" applyFill="1" applyBorder="1" applyAlignment="1">
      <alignment horizontal="right"/>
    </xf>
    <xf numFmtId="0" fontId="8" fillId="24" borderId="94" xfId="0" applyFont="1" applyFill="1" applyBorder="1" applyAlignment="1">
      <alignment/>
    </xf>
    <xf numFmtId="3" fontId="14" fillId="24" borderId="95" xfId="0" applyNumberFormat="1" applyFont="1" applyFill="1" applyBorder="1" applyAlignment="1">
      <alignment/>
    </xf>
    <xf numFmtId="0" fontId="13" fillId="24" borderId="89" xfId="0" applyFont="1" applyFill="1" applyBorder="1" applyAlignment="1">
      <alignment/>
    </xf>
    <xf numFmtId="3" fontId="11" fillId="24" borderId="90" xfId="0" applyNumberFormat="1" applyFont="1" applyFill="1" applyBorder="1" applyAlignment="1">
      <alignment/>
    </xf>
    <xf numFmtId="4" fontId="11" fillId="24" borderId="22" xfId="0" applyNumberFormat="1" applyFont="1" applyFill="1" applyBorder="1" applyAlignment="1">
      <alignment horizontal="right"/>
    </xf>
    <xf numFmtId="3" fontId="11" fillId="24" borderId="95" xfId="0" applyNumberFormat="1" applyFont="1" applyFill="1" applyBorder="1" applyAlignment="1">
      <alignment/>
    </xf>
    <xf numFmtId="0" fontId="8" fillId="24" borderId="85" xfId="0" applyFont="1" applyFill="1" applyBorder="1" applyAlignment="1">
      <alignment/>
    </xf>
    <xf numFmtId="3" fontId="14" fillId="24" borderId="86" xfId="0" applyNumberFormat="1" applyFont="1" applyFill="1" applyBorder="1" applyAlignment="1">
      <alignment/>
    </xf>
    <xf numFmtId="4" fontId="14" fillId="24" borderId="14" xfId="46" applyNumberFormat="1" applyFont="1" applyFill="1" applyBorder="1" applyAlignment="1">
      <alignment horizontal="right"/>
    </xf>
    <xf numFmtId="0" fontId="8" fillId="19" borderId="96" xfId="0" applyFont="1" applyFill="1" applyBorder="1" applyAlignment="1">
      <alignment/>
    </xf>
    <xf numFmtId="4" fontId="14" fillId="19" borderId="25" xfId="0" applyNumberFormat="1" applyFont="1" applyFill="1" applyBorder="1" applyAlignment="1">
      <alignment/>
    </xf>
    <xf numFmtId="0" fontId="13" fillId="24" borderId="92" xfId="0" applyFont="1" applyFill="1" applyBorder="1" applyAlignment="1">
      <alignment/>
    </xf>
    <xf numFmtId="3" fontId="11" fillId="24" borderId="93" xfId="45" applyNumberFormat="1" applyFont="1" applyFill="1" applyBorder="1" applyAlignment="1">
      <alignment/>
      <protection/>
    </xf>
    <xf numFmtId="3" fontId="11" fillId="24" borderId="93" xfId="0" applyNumberFormat="1" applyFont="1" applyFill="1" applyBorder="1" applyAlignment="1">
      <alignment/>
    </xf>
    <xf numFmtId="0" fontId="8" fillId="24" borderId="97" xfId="0" applyFont="1" applyFill="1" applyBorder="1" applyAlignment="1">
      <alignment/>
    </xf>
    <xf numFmtId="3" fontId="14" fillId="24" borderId="84" xfId="0" applyNumberFormat="1" applyFont="1" applyFill="1" applyBorder="1" applyAlignment="1">
      <alignment/>
    </xf>
    <xf numFmtId="0" fontId="15" fillId="19" borderId="97" xfId="0" applyFont="1" applyFill="1" applyBorder="1" applyAlignment="1">
      <alignment horizontal="center" vertical="center"/>
    </xf>
    <xf numFmtId="3" fontId="16" fillId="19" borderId="84" xfId="0" applyNumberFormat="1" applyFont="1" applyFill="1" applyBorder="1" applyAlignment="1">
      <alignment horizontal="right" vertical="center"/>
    </xf>
    <xf numFmtId="4" fontId="11" fillId="19" borderId="12" xfId="46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centerContinuous"/>
    </xf>
    <xf numFmtId="3" fontId="6" fillId="24" borderId="0" xfId="0" applyNumberFormat="1" applyFont="1" applyFill="1" applyBorder="1" applyAlignment="1">
      <alignment horizontal="left"/>
    </xf>
    <xf numFmtId="4" fontId="6" fillId="24" borderId="0" xfId="0" applyNumberFormat="1" applyFont="1" applyFill="1" applyBorder="1" applyAlignment="1">
      <alignment horizontal="centerContinuous"/>
    </xf>
    <xf numFmtId="3" fontId="14" fillId="24" borderId="37" xfId="0" applyNumberFormat="1" applyFont="1" applyFill="1" applyBorder="1" applyAlignment="1">
      <alignment/>
    </xf>
    <xf numFmtId="3" fontId="14" fillId="24" borderId="39" xfId="0" applyNumberFormat="1" applyFont="1" applyFill="1" applyBorder="1" applyAlignment="1">
      <alignment/>
    </xf>
    <xf numFmtId="3" fontId="6" fillId="24" borderId="39" xfId="0" applyNumberFormat="1" applyFont="1" applyFill="1" applyBorder="1" applyAlignment="1">
      <alignment horizontal="right"/>
    </xf>
    <xf numFmtId="0" fontId="6" fillId="24" borderId="98" xfId="0" applyFont="1" applyFill="1" applyBorder="1" applyAlignment="1">
      <alignment horizontal="left"/>
    </xf>
    <xf numFmtId="3" fontId="5" fillId="24" borderId="17" xfId="0" applyNumberFormat="1" applyFont="1" applyFill="1" applyBorder="1" applyAlignment="1">
      <alignment horizontal="right"/>
    </xf>
    <xf numFmtId="3" fontId="5" fillId="24" borderId="19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left"/>
    </xf>
    <xf numFmtId="3" fontId="10" fillId="24" borderId="93" xfId="0" applyNumberFormat="1" applyFont="1" applyFill="1" applyBorder="1" applyAlignment="1">
      <alignment/>
    </xf>
    <xf numFmtId="49" fontId="8" fillId="24" borderId="19" xfId="0" applyNumberFormat="1" applyFont="1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5" fillId="24" borderId="0" xfId="0" applyFont="1" applyFill="1" applyAlignment="1">
      <alignment horizontal="right"/>
    </xf>
    <xf numFmtId="2" fontId="6" fillId="24" borderId="0" xfId="0" applyNumberFormat="1" applyFont="1" applyFill="1" applyAlignment="1">
      <alignment horizontal="center"/>
    </xf>
    <xf numFmtId="2" fontId="14" fillId="24" borderId="100" xfId="0" applyNumberFormat="1" applyFont="1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8" fillId="24" borderId="6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center"/>
    </xf>
    <xf numFmtId="0" fontId="5" fillId="24" borderId="79" xfId="0" applyFont="1" applyFill="1" applyBorder="1" applyAlignment="1">
      <alignment horizontal="right"/>
    </xf>
    <xf numFmtId="0" fontId="7" fillId="24" borderId="103" xfId="0" applyFont="1" applyFill="1" applyBorder="1" applyAlignment="1">
      <alignment horizontal="center" vertical="center"/>
    </xf>
    <xf numFmtId="0" fontId="9" fillId="24" borderId="104" xfId="0" applyFont="1" applyFill="1" applyBorder="1" applyAlignment="1">
      <alignment vertical="center"/>
    </xf>
    <xf numFmtId="0" fontId="9" fillId="24" borderId="97" xfId="0" applyFont="1" applyFill="1" applyBorder="1" applyAlignment="1">
      <alignment vertical="center"/>
    </xf>
    <xf numFmtId="3" fontId="8" fillId="24" borderId="101" xfId="0" applyNumberFormat="1" applyFont="1" applyFill="1" applyBorder="1" applyAlignment="1">
      <alignment horizontal="center"/>
    </xf>
    <xf numFmtId="3" fontId="8" fillId="24" borderId="102" xfId="0" applyNumberFormat="1" applyFont="1" applyFill="1" applyBorder="1" applyAlignment="1">
      <alignment horizontal="center"/>
    </xf>
    <xf numFmtId="4" fontId="10" fillId="24" borderId="60" xfId="0" applyNumberFormat="1" applyFont="1" applyFill="1" applyBorder="1" applyAlignment="1">
      <alignment horizontal="center" vertical="center"/>
    </xf>
    <xf numFmtId="4" fontId="10" fillId="24" borderId="78" xfId="0" applyNumberFormat="1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/>
    </xf>
    <xf numFmtId="0" fontId="10" fillId="24" borderId="99" xfId="0" applyFont="1" applyFill="1" applyBorder="1" applyAlignment="1">
      <alignment horizontal="center"/>
    </xf>
    <xf numFmtId="14" fontId="10" fillId="24" borderId="48" xfId="0" applyNumberFormat="1" applyFont="1" applyFill="1" applyBorder="1" applyAlignment="1">
      <alignment horizontal="center"/>
    </xf>
    <xf numFmtId="14" fontId="10" fillId="24" borderId="105" xfId="0" applyNumberFormat="1" applyFont="1" applyFill="1" applyBorder="1" applyAlignment="1">
      <alignment horizontal="center"/>
    </xf>
    <xf numFmtId="14" fontId="8" fillId="24" borderId="48" xfId="0" applyNumberFormat="1" applyFont="1" applyFill="1" applyBorder="1" applyAlignment="1">
      <alignment horizontal="center"/>
    </xf>
    <xf numFmtId="0" fontId="0" fillId="0" borderId="105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tincova\Local%20Settings\Temporary%20Internet%20Files\OLK243\H&#268;%20PO%20rok%202010%20-%20aktu&#225;lna%20verzia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ľka 1A"/>
      <sheetName val="Tabuľka 1B"/>
      <sheetName val="Tabuľka č. 2"/>
      <sheetName val="Tabuľka č. 3"/>
      <sheetName val="Tabuľka č. 4"/>
      <sheetName val="Tabuľka č. 5"/>
      <sheetName val="Tabuľka č. 6"/>
      <sheetName val="Tabuľka č.7"/>
      <sheetName val="Tabuľka č.8 "/>
      <sheetName val="Tabuľka č. 9"/>
      <sheetName val="Tabuľka č. 10"/>
      <sheetName val="Tabuľka č. 11 "/>
      <sheetName val="Tabuľka č. 12"/>
      <sheetName val="Tabuľka č.  13"/>
      <sheetName val="Tabuľka č. 14"/>
      <sheetName val="Hárok1"/>
    </sheetNames>
    <sheetDataSet>
      <sheetData sheetId="0">
        <row r="48">
          <cell r="D48">
            <v>134975.67000000016</v>
          </cell>
        </row>
        <row r="49">
          <cell r="C49">
            <v>955028</v>
          </cell>
          <cell r="D49">
            <v>1114852</v>
          </cell>
          <cell r="E49">
            <v>1111462</v>
          </cell>
        </row>
        <row r="50">
          <cell r="E50">
            <v>152015.25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0"/>
  <sheetViews>
    <sheetView tabSelected="1" zoomScalePageLayoutView="0" workbookViewId="0" topLeftCell="A34">
      <selection activeCell="B1" sqref="B1:H57"/>
    </sheetView>
  </sheetViews>
  <sheetFormatPr defaultColWidth="9.00390625" defaultRowHeight="12.75"/>
  <cols>
    <col min="1" max="1" width="0.12890625" style="37" customWidth="1"/>
    <col min="2" max="2" width="35.375" style="37" customWidth="1"/>
    <col min="3" max="3" width="13.75390625" style="37" customWidth="1"/>
    <col min="4" max="4" width="14.75390625" style="37" customWidth="1"/>
    <col min="5" max="5" width="12.625" style="37" customWidth="1"/>
    <col min="6" max="6" width="10.875" style="37" customWidth="1"/>
    <col min="7" max="7" width="9.25390625" style="37" customWidth="1"/>
    <col min="8" max="8" width="8.00390625" style="37" customWidth="1"/>
    <col min="9" max="47" width="9.125" style="5" customWidth="1"/>
    <col min="48" max="16384" width="9.125" style="37" customWidth="1"/>
  </cols>
  <sheetData>
    <row r="1" spans="3:8" s="5" customFormat="1" ht="15.75">
      <c r="C1" s="180"/>
      <c r="D1" s="180"/>
      <c r="E1" s="180"/>
      <c r="F1" s="181"/>
      <c r="G1" s="250" t="s">
        <v>59</v>
      </c>
      <c r="H1" s="250"/>
    </row>
    <row r="2" spans="2:8" s="5" customFormat="1" ht="14.25" customHeight="1">
      <c r="B2" s="251" t="s">
        <v>88</v>
      </c>
      <c r="C2" s="251"/>
      <c r="D2" s="251"/>
      <c r="E2" s="251"/>
      <c r="F2" s="251"/>
      <c r="G2" s="251"/>
      <c r="H2" s="251"/>
    </row>
    <row r="3" spans="2:8" s="5" customFormat="1" ht="12.75" customHeight="1" thickBot="1">
      <c r="B3" s="6"/>
      <c r="C3" s="182"/>
      <c r="D3" s="182"/>
      <c r="E3" s="182"/>
      <c r="F3" s="70"/>
      <c r="G3" s="252" t="s">
        <v>84</v>
      </c>
      <c r="H3" s="252"/>
    </row>
    <row r="4" spans="2:8" s="5" customFormat="1" ht="13.5" customHeight="1">
      <c r="B4" s="253" t="s">
        <v>9</v>
      </c>
      <c r="C4" s="256" t="s">
        <v>6</v>
      </c>
      <c r="D4" s="256"/>
      <c r="E4" s="256"/>
      <c r="F4" s="256"/>
      <c r="G4" s="256"/>
      <c r="H4" s="257"/>
    </row>
    <row r="5" spans="2:8" s="5" customFormat="1" ht="11.25" customHeight="1">
      <c r="B5" s="254"/>
      <c r="C5" s="183" t="s">
        <v>3</v>
      </c>
      <c r="D5" s="184" t="s">
        <v>5</v>
      </c>
      <c r="E5" s="185" t="s">
        <v>10</v>
      </c>
      <c r="F5" s="258" t="s">
        <v>11</v>
      </c>
      <c r="G5" s="260" t="s">
        <v>12</v>
      </c>
      <c r="H5" s="261"/>
    </row>
    <row r="6" spans="2:8" s="5" customFormat="1" ht="9.75" customHeight="1">
      <c r="B6" s="254"/>
      <c r="C6" s="186" t="s">
        <v>4</v>
      </c>
      <c r="D6" s="187" t="s">
        <v>4</v>
      </c>
      <c r="E6" s="188" t="s">
        <v>7</v>
      </c>
      <c r="F6" s="259"/>
      <c r="G6" s="262" t="s">
        <v>13</v>
      </c>
      <c r="H6" s="263"/>
    </row>
    <row r="7" spans="2:8" s="5" customFormat="1" ht="11.25" customHeight="1">
      <c r="B7" s="254"/>
      <c r="C7" s="241" t="s">
        <v>89</v>
      </c>
      <c r="D7" s="189" t="s">
        <v>90</v>
      </c>
      <c r="E7" s="242" t="s">
        <v>94</v>
      </c>
      <c r="F7" s="190" t="s">
        <v>86</v>
      </c>
      <c r="G7" s="7" t="s">
        <v>87</v>
      </c>
      <c r="H7" s="8" t="s">
        <v>91</v>
      </c>
    </row>
    <row r="8" spans="2:10" s="5" customFormat="1" ht="12.75" customHeight="1" thickBot="1">
      <c r="B8" s="255"/>
      <c r="C8" s="191">
        <v>1</v>
      </c>
      <c r="D8" s="192">
        <v>2</v>
      </c>
      <c r="E8" s="193">
        <v>3</v>
      </c>
      <c r="F8" s="192">
        <v>4</v>
      </c>
      <c r="G8" s="9">
        <v>5</v>
      </c>
      <c r="H8" s="10">
        <v>6</v>
      </c>
      <c r="J8" s="11"/>
    </row>
    <row r="9" spans="2:8" s="5" customFormat="1" ht="14.25" customHeight="1">
      <c r="B9" s="194" t="s">
        <v>14</v>
      </c>
      <c r="C9" s="195">
        <v>72954</v>
      </c>
      <c r="D9" s="12">
        <f>183447.12-746.17-4429.75-287</f>
        <v>177984.19999999998</v>
      </c>
      <c r="E9" s="12">
        <v>167255.13</v>
      </c>
      <c r="F9" s="196">
        <f>IF(E9,E9/D9,"")</f>
        <v>0.9397189750550893</v>
      </c>
      <c r="G9" s="13"/>
      <c r="H9" s="14"/>
    </row>
    <row r="10" spans="2:8" s="5" customFormat="1" ht="14.25" customHeight="1">
      <c r="B10" s="197" t="s">
        <v>15</v>
      </c>
      <c r="C10" s="198">
        <v>54016</v>
      </c>
      <c r="D10" s="16">
        <f>56867.16-2427.27</f>
        <v>54439.89000000001</v>
      </c>
      <c r="E10" s="16">
        <v>58345.33</v>
      </c>
      <c r="F10" s="196">
        <f aca="true" t="shared" si="0" ref="F10:F51">IF(E10,E10/D10,"")</f>
        <v>1.0717385725797755</v>
      </c>
      <c r="G10" s="17"/>
      <c r="H10" s="18"/>
    </row>
    <row r="11" spans="2:8" s="5" customFormat="1" ht="14.25" customHeight="1">
      <c r="B11" s="194" t="s">
        <v>16</v>
      </c>
      <c r="C11" s="195">
        <v>0</v>
      </c>
      <c r="D11" s="12">
        <v>0</v>
      </c>
      <c r="E11" s="12">
        <v>0</v>
      </c>
      <c r="F11" s="196">
        <f t="shared" si="0"/>
      </c>
      <c r="G11" s="13"/>
      <c r="H11" s="19"/>
    </row>
    <row r="12" spans="2:8" s="5" customFormat="1" ht="15.75">
      <c r="B12" s="199" t="s">
        <v>17</v>
      </c>
      <c r="C12" s="200">
        <f>SUM(C9:C11)</f>
        <v>126970</v>
      </c>
      <c r="D12" s="201">
        <f>SUM(D9:D11)</f>
        <v>232424.09</v>
      </c>
      <c r="E12" s="201">
        <f>SUM(E9:E11)</f>
        <v>225600.46000000002</v>
      </c>
      <c r="F12" s="202">
        <f t="shared" si="0"/>
        <v>0.9706414683607023</v>
      </c>
      <c r="G12" s="33"/>
      <c r="H12" s="203"/>
    </row>
    <row r="13" spans="2:8" s="5" customFormat="1" ht="14.25" customHeight="1">
      <c r="B13" s="194" t="s">
        <v>18</v>
      </c>
      <c r="C13" s="195">
        <v>18982</v>
      </c>
      <c r="D13" s="12">
        <f>71116.5-12149.37</f>
        <v>58967.13</v>
      </c>
      <c r="E13" s="12">
        <v>55151.67</v>
      </c>
      <c r="F13" s="196">
        <f t="shared" si="0"/>
        <v>0.9352951381557827</v>
      </c>
      <c r="G13" s="13"/>
      <c r="H13" s="19"/>
    </row>
    <row r="14" spans="2:8" s="5" customFormat="1" ht="14.25" customHeight="1">
      <c r="B14" s="197" t="s">
        <v>19</v>
      </c>
      <c r="C14" s="198">
        <v>9384</v>
      </c>
      <c r="D14" s="16">
        <v>9708.33</v>
      </c>
      <c r="E14" s="16">
        <v>9930.87</v>
      </c>
      <c r="F14" s="196">
        <f t="shared" si="0"/>
        <v>1.0229225829777109</v>
      </c>
      <c r="G14" s="17"/>
      <c r="H14" s="22"/>
    </row>
    <row r="15" spans="2:8" s="5" customFormat="1" ht="14.25" customHeight="1">
      <c r="B15" s="197" t="s">
        <v>20</v>
      </c>
      <c r="C15" s="198">
        <v>830</v>
      </c>
      <c r="D15" s="16">
        <f>1246.17</f>
        <v>1246.17</v>
      </c>
      <c r="E15" s="16">
        <v>1246.17</v>
      </c>
      <c r="F15" s="196">
        <f t="shared" si="0"/>
        <v>1</v>
      </c>
      <c r="G15" s="17"/>
      <c r="H15" s="23"/>
    </row>
    <row r="16" spans="2:8" s="5" customFormat="1" ht="14.25" customHeight="1">
      <c r="B16" s="197" t="s">
        <v>21</v>
      </c>
      <c r="C16" s="198">
        <v>73936</v>
      </c>
      <c r="D16" s="16">
        <f>E16+3390-2225.8</f>
        <v>87594.3</v>
      </c>
      <c r="E16" s="16">
        <v>86430.1</v>
      </c>
      <c r="F16" s="196">
        <f t="shared" si="0"/>
        <v>0.9867091808485255</v>
      </c>
      <c r="G16" s="17"/>
      <c r="H16" s="18"/>
    </row>
    <row r="17" spans="2:8" s="5" customFormat="1" ht="15.75">
      <c r="B17" s="204" t="s">
        <v>22</v>
      </c>
      <c r="C17" s="205">
        <f>SUM(C13:C16)</f>
        <v>103132</v>
      </c>
      <c r="D17" s="20">
        <f>SUM(D13:D16)</f>
        <v>157515.93</v>
      </c>
      <c r="E17" s="20">
        <f>SUM(E13:E16)</f>
        <v>152758.81</v>
      </c>
      <c r="F17" s="202">
        <f t="shared" si="0"/>
        <v>0.9697991180955475</v>
      </c>
      <c r="G17" s="20"/>
      <c r="H17" s="21"/>
    </row>
    <row r="18" spans="2:8" s="5" customFormat="1" ht="14.25" customHeight="1">
      <c r="B18" s="194" t="s">
        <v>23</v>
      </c>
      <c r="C18" s="195">
        <v>560878</v>
      </c>
      <c r="D18" s="12">
        <v>604034</v>
      </c>
      <c r="E18" s="12">
        <v>604036.75</v>
      </c>
      <c r="F18" s="196">
        <f t="shared" si="0"/>
        <v>1.0000045527238532</v>
      </c>
      <c r="G18" s="13"/>
      <c r="H18" s="14"/>
    </row>
    <row r="19" spans="2:8" s="5" customFormat="1" ht="14.25" customHeight="1">
      <c r="B19" s="194" t="s">
        <v>24</v>
      </c>
      <c r="C19" s="195">
        <v>193289</v>
      </c>
      <c r="D19" s="12">
        <v>199028</v>
      </c>
      <c r="E19" s="12">
        <v>199024.75</v>
      </c>
      <c r="F19" s="196">
        <f t="shared" si="0"/>
        <v>0.999983670639307</v>
      </c>
      <c r="G19" s="13"/>
      <c r="H19" s="14"/>
    </row>
    <row r="20" spans="2:8" s="5" customFormat="1" ht="14.25" customHeight="1">
      <c r="B20" s="194" t="s">
        <v>25</v>
      </c>
      <c r="C20" s="195">
        <v>2020</v>
      </c>
      <c r="D20" s="12">
        <v>1445</v>
      </c>
      <c r="E20" s="12">
        <v>1444.2</v>
      </c>
      <c r="F20" s="196">
        <f t="shared" si="0"/>
        <v>0.9994463667820069</v>
      </c>
      <c r="G20" s="13"/>
      <c r="H20" s="14"/>
    </row>
    <row r="21" spans="2:8" s="5" customFormat="1" ht="14.25" customHeight="1">
      <c r="B21" s="194" t="s">
        <v>26</v>
      </c>
      <c r="C21" s="195">
        <v>44450</v>
      </c>
      <c r="D21" s="12">
        <v>39204</v>
      </c>
      <c r="E21" s="12">
        <v>40420.27</v>
      </c>
      <c r="F21" s="196">
        <f t="shared" si="0"/>
        <v>1.0310241301907968</v>
      </c>
      <c r="G21" s="13"/>
      <c r="H21" s="14"/>
    </row>
    <row r="22" spans="2:8" s="5" customFormat="1" ht="14.25" customHeight="1">
      <c r="B22" s="197" t="s">
        <v>27</v>
      </c>
      <c r="C22" s="198">
        <v>0</v>
      </c>
      <c r="D22" s="16">
        <v>0</v>
      </c>
      <c r="E22" s="16">
        <v>0</v>
      </c>
      <c r="F22" s="196">
        <f t="shared" si="0"/>
      </c>
      <c r="G22" s="17"/>
      <c r="H22" s="22"/>
    </row>
    <row r="23" spans="2:8" s="5" customFormat="1" ht="15.75">
      <c r="B23" s="204" t="s">
        <v>28</v>
      </c>
      <c r="C23" s="205">
        <f>SUM(C18:C22)</f>
        <v>800637</v>
      </c>
      <c r="D23" s="20">
        <f>SUM(D18:D22)</f>
        <v>843711</v>
      </c>
      <c r="E23" s="20">
        <f>SUM(E18:E22)</f>
        <v>844925.97</v>
      </c>
      <c r="F23" s="202">
        <f t="shared" si="0"/>
        <v>1.0014400310058775</v>
      </c>
      <c r="G23" s="20"/>
      <c r="H23" s="21"/>
    </row>
    <row r="24" spans="2:8" s="5" customFormat="1" ht="14.25" customHeight="1">
      <c r="B24" s="194" t="s">
        <v>29</v>
      </c>
      <c r="C24" s="195">
        <v>0</v>
      </c>
      <c r="D24" s="206">
        <v>0</v>
      </c>
      <c r="E24" s="16">
        <v>0</v>
      </c>
      <c r="F24" s="196">
        <f t="shared" si="0"/>
      </c>
      <c r="G24" s="13"/>
      <c r="H24" s="14"/>
    </row>
    <row r="25" spans="2:8" s="5" customFormat="1" ht="14.25" customHeight="1">
      <c r="B25" s="197" t="s">
        <v>30</v>
      </c>
      <c r="C25" s="198">
        <v>5585</v>
      </c>
      <c r="D25" s="16">
        <v>5585</v>
      </c>
      <c r="E25" s="16">
        <v>5584.62</v>
      </c>
      <c r="F25" s="196">
        <f t="shared" si="0"/>
        <v>0.9999319606087734</v>
      </c>
      <c r="G25" s="17"/>
      <c r="H25" s="22"/>
    </row>
    <row r="26" spans="2:8" s="5" customFormat="1" ht="14.25" customHeight="1">
      <c r="B26" s="197" t="s">
        <v>31</v>
      </c>
      <c r="C26" s="198">
        <v>3880</v>
      </c>
      <c r="D26" s="16">
        <v>1166</v>
      </c>
      <c r="E26" s="16">
        <v>1166.04</v>
      </c>
      <c r="F26" s="196">
        <f t="shared" si="0"/>
        <v>1.0000343053173242</v>
      </c>
      <c r="G26" s="17"/>
      <c r="H26" s="22"/>
    </row>
    <row r="27" spans="2:8" s="5" customFormat="1" ht="15.75">
      <c r="B27" s="204" t="s">
        <v>32</v>
      </c>
      <c r="C27" s="207">
        <f>SUM(C24:C26)</f>
        <v>9465</v>
      </c>
      <c r="D27" s="208">
        <f>SUM(D24:D26)</f>
        <v>6751</v>
      </c>
      <c r="E27" s="208">
        <f>SUM(E24:E26)</f>
        <v>6750.66</v>
      </c>
      <c r="F27" s="202">
        <f t="shared" si="0"/>
        <v>0.9999496370908013</v>
      </c>
      <c r="G27" s="24"/>
      <c r="H27" s="21"/>
    </row>
    <row r="28" spans="2:8" s="5" customFormat="1" ht="14.25" customHeight="1">
      <c r="B28" s="194" t="s">
        <v>33</v>
      </c>
      <c r="C28" s="195">
        <v>0</v>
      </c>
      <c r="D28" s="12">
        <v>0</v>
      </c>
      <c r="E28" s="12">
        <v>0</v>
      </c>
      <c r="F28" s="196">
        <f t="shared" si="0"/>
      </c>
      <c r="G28" s="13"/>
      <c r="H28" s="14"/>
    </row>
    <row r="29" spans="2:8" s="5" customFormat="1" ht="14.25" customHeight="1">
      <c r="B29" s="197" t="s">
        <v>34</v>
      </c>
      <c r="C29" s="198">
        <v>0</v>
      </c>
      <c r="D29" s="16">
        <v>0</v>
      </c>
      <c r="E29" s="16">
        <v>0</v>
      </c>
      <c r="F29" s="196">
        <f t="shared" si="0"/>
      </c>
      <c r="G29" s="17"/>
      <c r="H29" s="22"/>
    </row>
    <row r="30" spans="2:8" s="5" customFormat="1" ht="14.25" customHeight="1">
      <c r="B30" s="197" t="s">
        <v>35</v>
      </c>
      <c r="C30" s="198">
        <v>0</v>
      </c>
      <c r="D30" s="16">
        <v>57</v>
      </c>
      <c r="E30" s="16">
        <v>57</v>
      </c>
      <c r="F30" s="196">
        <f t="shared" si="0"/>
        <v>1</v>
      </c>
      <c r="G30" s="17"/>
      <c r="H30" s="22"/>
    </row>
    <row r="31" spans="2:8" s="5" customFormat="1" ht="14.25" customHeight="1">
      <c r="B31" s="197" t="s">
        <v>36</v>
      </c>
      <c r="C31" s="198">
        <v>0</v>
      </c>
      <c r="D31" s="16">
        <v>0</v>
      </c>
      <c r="E31" s="16">
        <v>0</v>
      </c>
      <c r="F31" s="196">
        <f t="shared" si="0"/>
      </c>
      <c r="G31" s="17"/>
      <c r="H31" s="23"/>
    </row>
    <row r="32" spans="2:8" s="5" customFormat="1" ht="14.25" customHeight="1">
      <c r="B32" s="197" t="s">
        <v>37</v>
      </c>
      <c r="C32" s="198">
        <v>0</v>
      </c>
      <c r="D32" s="16">
        <v>0</v>
      </c>
      <c r="E32" s="16">
        <v>0</v>
      </c>
      <c r="F32" s="196">
        <f t="shared" si="0"/>
      </c>
      <c r="G32" s="17"/>
      <c r="H32" s="22"/>
    </row>
    <row r="33" spans="2:8" s="5" customFormat="1" ht="14.25" customHeight="1">
      <c r="B33" s="197" t="s">
        <v>38</v>
      </c>
      <c r="C33" s="198">
        <v>4451</v>
      </c>
      <c r="D33" s="16">
        <f>E33+606.1</f>
        <v>4496.650000000001</v>
      </c>
      <c r="E33" s="16">
        <v>3890.55</v>
      </c>
      <c r="F33" s="196">
        <f t="shared" si="0"/>
        <v>0.8652107680161898</v>
      </c>
      <c r="G33" s="17"/>
      <c r="H33" s="22"/>
    </row>
    <row r="34" spans="2:8" s="5" customFormat="1" ht="14.25" customHeight="1">
      <c r="B34" s="197" t="s">
        <v>39</v>
      </c>
      <c r="C34" s="198">
        <v>0</v>
      </c>
      <c r="D34" s="16">
        <v>0</v>
      </c>
      <c r="E34" s="16">
        <v>0</v>
      </c>
      <c r="F34" s="196">
        <f t="shared" si="0"/>
      </c>
      <c r="G34" s="17"/>
      <c r="H34" s="25"/>
    </row>
    <row r="35" spans="2:8" s="5" customFormat="1" ht="15.75">
      <c r="B35" s="204" t="s">
        <v>40</v>
      </c>
      <c r="C35" s="205">
        <f>SUM(C28:C34)</f>
        <v>4451</v>
      </c>
      <c r="D35" s="20">
        <f>SUM(D28:D34)</f>
        <v>4553.650000000001</v>
      </c>
      <c r="E35" s="20">
        <f>SUM(E28:E34)</f>
        <v>3947.55</v>
      </c>
      <c r="F35" s="202">
        <f t="shared" si="0"/>
        <v>0.8668979829367649</v>
      </c>
      <c r="G35" s="24"/>
      <c r="H35" s="26"/>
    </row>
    <row r="36" spans="2:8" s="5" customFormat="1" ht="15.75">
      <c r="B36" s="209" t="s">
        <v>41</v>
      </c>
      <c r="C36" s="210"/>
      <c r="D36" s="27">
        <v>0</v>
      </c>
      <c r="E36" s="27">
        <v>134619.81</v>
      </c>
      <c r="F36" s="196"/>
      <c r="G36" s="28"/>
      <c r="H36" s="29"/>
    </row>
    <row r="37" spans="2:8" s="5" customFormat="1" ht="15.75">
      <c r="B37" s="194" t="s">
        <v>42</v>
      </c>
      <c r="C37" s="195"/>
      <c r="D37" s="12">
        <v>0</v>
      </c>
      <c r="E37" s="12">
        <v>25465.08</v>
      </c>
      <c r="F37" s="196"/>
      <c r="G37" s="13"/>
      <c r="H37" s="14"/>
    </row>
    <row r="38" spans="2:8" s="5" customFormat="1" ht="15.75">
      <c r="B38" s="197" t="s">
        <v>43</v>
      </c>
      <c r="C38" s="198"/>
      <c r="D38" s="16">
        <v>0</v>
      </c>
      <c r="E38" s="16">
        <v>0</v>
      </c>
      <c r="F38" s="196">
        <f t="shared" si="0"/>
      </c>
      <c r="G38" s="17"/>
      <c r="H38" s="22"/>
    </row>
    <row r="39" spans="2:8" s="5" customFormat="1" ht="15.75">
      <c r="B39" s="197" t="s">
        <v>44</v>
      </c>
      <c r="C39" s="198"/>
      <c r="D39" s="16">
        <v>0</v>
      </c>
      <c r="E39" s="16">
        <v>0</v>
      </c>
      <c r="F39" s="196">
        <f t="shared" si="0"/>
      </c>
      <c r="G39" s="17"/>
      <c r="H39" s="22"/>
    </row>
    <row r="40" spans="2:8" s="5" customFormat="1" ht="15.75">
      <c r="B40" s="211" t="s">
        <v>45</v>
      </c>
      <c r="C40" s="212"/>
      <c r="D40" s="30">
        <v>0</v>
      </c>
      <c r="E40" s="30">
        <v>0</v>
      </c>
      <c r="F40" s="213"/>
      <c r="G40" s="31"/>
      <c r="H40" s="32"/>
    </row>
    <row r="41" spans="2:8" s="5" customFormat="1" ht="14.25" customHeight="1">
      <c r="B41" s="194" t="s">
        <v>46</v>
      </c>
      <c r="C41" s="195"/>
      <c r="D41" s="12">
        <v>0</v>
      </c>
      <c r="E41" s="12">
        <v>0</v>
      </c>
      <c r="F41" s="196">
        <f t="shared" si="0"/>
      </c>
      <c r="G41" s="13"/>
      <c r="H41" s="14"/>
    </row>
    <row r="42" spans="2:8" s="5" customFormat="1" ht="14.25" customHeight="1">
      <c r="B42" s="194" t="s">
        <v>47</v>
      </c>
      <c r="C42" s="195"/>
      <c r="D42" s="12">
        <v>62</v>
      </c>
      <c r="E42" s="12">
        <v>61.67</v>
      </c>
      <c r="F42" s="196">
        <f t="shared" si="0"/>
        <v>0.9946774193548388</v>
      </c>
      <c r="G42" s="13"/>
      <c r="H42" s="14"/>
    </row>
    <row r="43" spans="2:8" s="5" customFormat="1" ht="14.25" customHeight="1">
      <c r="B43" s="194" t="s">
        <v>48</v>
      </c>
      <c r="C43" s="195"/>
      <c r="D43" s="12">
        <v>46</v>
      </c>
      <c r="E43" s="12">
        <v>46.41</v>
      </c>
      <c r="F43" s="196">
        <f t="shared" si="0"/>
        <v>1.0089130434782607</v>
      </c>
      <c r="G43" s="13"/>
      <c r="H43" s="14"/>
    </row>
    <row r="44" spans="2:8" s="5" customFormat="1" ht="15.75">
      <c r="B44" s="199" t="s">
        <v>49</v>
      </c>
      <c r="C44" s="200"/>
      <c r="D44" s="33">
        <f>SUM(D41:D43)</f>
        <v>108</v>
      </c>
      <c r="E44" s="33">
        <f>SUM(E41:E43)</f>
        <v>108.08</v>
      </c>
      <c r="F44" s="196">
        <f t="shared" si="0"/>
        <v>1.0007407407407407</v>
      </c>
      <c r="G44" s="31"/>
      <c r="H44" s="32"/>
    </row>
    <row r="45" spans="2:8" s="5" customFormat="1" ht="15.75">
      <c r="B45" s="209" t="s">
        <v>50</v>
      </c>
      <c r="C45" s="214"/>
      <c r="D45" s="34">
        <v>0</v>
      </c>
      <c r="E45" s="34">
        <v>0</v>
      </c>
      <c r="F45" s="196">
        <f t="shared" si="0"/>
      </c>
      <c r="G45" s="28"/>
      <c r="H45" s="35"/>
    </row>
    <row r="46" spans="2:8" s="5" customFormat="1" ht="16.5" thickBot="1">
      <c r="B46" s="215" t="s">
        <v>51</v>
      </c>
      <c r="C46" s="216"/>
      <c r="D46" s="36">
        <v>4764</v>
      </c>
      <c r="E46" s="36">
        <v>4764.25</v>
      </c>
      <c r="F46" s="217">
        <f t="shared" si="0"/>
        <v>1.0000524769101595</v>
      </c>
      <c r="G46" s="13"/>
      <c r="H46" s="14"/>
    </row>
    <row r="47" spans="2:11" ht="18" customHeight="1" thickBot="1">
      <c r="B47" s="218" t="s">
        <v>52</v>
      </c>
      <c r="C47" s="39">
        <f>C46+C45+C44+C37+C36+C35+C27+C23+C17+C12</f>
        <v>1044655</v>
      </c>
      <c r="D47" s="38">
        <f>D46+D45+D44+D37+D36+D35+D27+D23+D17+D12</f>
        <v>1249827.6700000002</v>
      </c>
      <c r="E47" s="38">
        <f>E46+E45+E44+E37+E36+E35+E27+E23+E17+E12</f>
        <v>1398940.67</v>
      </c>
      <c r="F47" s="219">
        <f>E47/D47</f>
        <v>1.119306848119309</v>
      </c>
      <c r="G47" s="39"/>
      <c r="H47" s="40"/>
      <c r="K47" s="5" t="s">
        <v>0</v>
      </c>
    </row>
    <row r="48" spans="2:8" s="5" customFormat="1" ht="16.5" thickTop="1">
      <c r="B48" s="209" t="s">
        <v>53</v>
      </c>
      <c r="C48" s="210">
        <v>89627</v>
      </c>
      <c r="D48" s="27">
        <f>D47-1114852</f>
        <v>134975.67000000016</v>
      </c>
      <c r="E48" s="27">
        <v>135463.42</v>
      </c>
      <c r="F48" s="196">
        <f t="shared" si="0"/>
        <v>1.0036136142165462</v>
      </c>
      <c r="G48" s="41"/>
      <c r="H48" s="42"/>
    </row>
    <row r="49" spans="2:14" s="5" customFormat="1" ht="14.25" customHeight="1">
      <c r="B49" s="220" t="s">
        <v>54</v>
      </c>
      <c r="C49" s="221">
        <v>955028</v>
      </c>
      <c r="D49" s="43">
        <v>1114852</v>
      </c>
      <c r="E49" s="43">
        <v>1111462</v>
      </c>
      <c r="F49" s="196">
        <f t="shared" si="0"/>
        <v>0.996959237638718</v>
      </c>
      <c r="G49" s="44"/>
      <c r="H49" s="45"/>
      <c r="I49" s="6"/>
      <c r="J49" s="6"/>
      <c r="K49" s="6"/>
      <c r="L49" s="6"/>
      <c r="M49" s="6"/>
      <c r="N49" s="6"/>
    </row>
    <row r="50" spans="2:8" s="5" customFormat="1" ht="14.25" customHeight="1">
      <c r="B50" s="220" t="s">
        <v>55</v>
      </c>
      <c r="C50" s="222"/>
      <c r="D50" s="43"/>
      <c r="E50" s="43">
        <v>152015.25</v>
      </c>
      <c r="F50" s="196"/>
      <c r="G50" s="44"/>
      <c r="H50" s="45"/>
    </row>
    <row r="51" spans="2:8" s="5" customFormat="1" ht="16.5" thickBot="1">
      <c r="B51" s="223" t="s">
        <v>56</v>
      </c>
      <c r="C51" s="224">
        <f>C49+C50</f>
        <v>955028</v>
      </c>
      <c r="D51" s="46">
        <f>D49+D50</f>
        <v>1114852</v>
      </c>
      <c r="E51" s="46">
        <f>E49+E50</f>
        <v>1263477.25</v>
      </c>
      <c r="F51" s="217">
        <f t="shared" si="0"/>
        <v>1.1333138838159684</v>
      </c>
      <c r="G51" s="47"/>
      <c r="H51" s="48"/>
    </row>
    <row r="52" spans="2:8" ht="16.5" thickBot="1">
      <c r="B52" s="218" t="s">
        <v>57</v>
      </c>
      <c r="C52" s="39">
        <f>SUM(C48:C50)</f>
        <v>1044655</v>
      </c>
      <c r="D52" s="38">
        <f>SUM(D48:D50)</f>
        <v>1249827.6700000002</v>
      </c>
      <c r="E52" s="38">
        <f>SUM(E48:E50)</f>
        <v>1398940.67</v>
      </c>
      <c r="F52" s="219">
        <f>E52/D52</f>
        <v>1.119306848119309</v>
      </c>
      <c r="G52" s="49"/>
      <c r="H52" s="50"/>
    </row>
    <row r="53" spans="2:8" ht="18.75" customHeight="1" thickBot="1" thickTop="1">
      <c r="B53" s="225" t="s">
        <v>58</v>
      </c>
      <c r="C53" s="226"/>
      <c r="D53" s="51">
        <f>D52-D47</f>
        <v>0</v>
      </c>
      <c r="E53" s="51">
        <f>E52-E47</f>
        <v>0</v>
      </c>
      <c r="F53" s="227"/>
      <c r="G53" s="51"/>
      <c r="H53" s="52"/>
    </row>
    <row r="54" spans="3:6" s="5" customFormat="1" ht="15.75">
      <c r="C54" s="180"/>
      <c r="D54" s="180"/>
      <c r="E54" s="180"/>
      <c r="F54" s="181"/>
    </row>
    <row r="55" spans="2:8" s="5" customFormat="1" ht="15.75">
      <c r="B55" s="228" t="s">
        <v>97</v>
      </c>
      <c r="C55" s="182"/>
      <c r="D55" s="229" t="s">
        <v>114</v>
      </c>
      <c r="E55" s="182"/>
      <c r="F55" s="70"/>
      <c r="G55" s="6"/>
      <c r="H55" s="6"/>
    </row>
    <row r="56" spans="2:8" s="5" customFormat="1" ht="15.75">
      <c r="B56" s="228" t="s">
        <v>115</v>
      </c>
      <c r="C56" s="182"/>
      <c r="D56" s="229" t="s">
        <v>116</v>
      </c>
      <c r="E56" s="182"/>
      <c r="F56" s="70"/>
      <c r="G56" s="6"/>
      <c r="H56" s="6"/>
    </row>
    <row r="57" spans="2:8" s="5" customFormat="1" ht="15.75">
      <c r="B57" s="230" t="s">
        <v>98</v>
      </c>
      <c r="C57" s="231"/>
      <c r="D57" s="232" t="s">
        <v>99</v>
      </c>
      <c r="E57" s="231"/>
      <c r="F57" s="233"/>
      <c r="G57" s="53"/>
      <c r="H57" s="53"/>
    </row>
    <row r="58" spans="2:8" s="5" customFormat="1" ht="15.75">
      <c r="B58" s="6"/>
      <c r="C58" s="6"/>
      <c r="D58" s="6"/>
      <c r="E58" s="6"/>
      <c r="F58" s="6"/>
      <c r="G58" s="6"/>
      <c r="H58" s="6"/>
    </row>
    <row r="59" spans="2:8" s="5" customFormat="1" ht="15.75">
      <c r="B59" s="6"/>
      <c r="C59" s="6"/>
      <c r="D59" s="6"/>
      <c r="E59" s="6"/>
      <c r="F59" s="6"/>
      <c r="G59" s="6"/>
      <c r="H59" s="6"/>
    </row>
    <row r="60" spans="2:8" s="5" customFormat="1" ht="15.75">
      <c r="B60" s="6"/>
      <c r="C60" s="6"/>
      <c r="D60" s="6"/>
      <c r="E60" s="6"/>
      <c r="F60" s="6"/>
      <c r="G60" s="6"/>
      <c r="H60" s="6"/>
    </row>
    <row r="61" spans="2:8" s="5" customFormat="1" ht="15.75">
      <c r="B61" s="6"/>
      <c r="C61" s="54"/>
      <c r="D61" s="55"/>
      <c r="E61" s="55"/>
      <c r="F61" s="55"/>
      <c r="G61" s="55"/>
      <c r="H61" s="56"/>
    </row>
    <row r="62" spans="2:8" s="5" customFormat="1" ht="15.75">
      <c r="B62" s="53"/>
      <c r="C62" s="56"/>
      <c r="D62" s="56"/>
      <c r="E62" s="56"/>
      <c r="F62" s="56"/>
      <c r="G62" s="57"/>
      <c r="H62" s="6"/>
    </row>
    <row r="63" spans="2:8" s="5" customFormat="1" ht="15.75">
      <c r="B63" s="6"/>
      <c r="C63" s="58"/>
      <c r="D63" s="59"/>
      <c r="E63" s="60"/>
      <c r="F63" s="61"/>
      <c r="G63" s="62"/>
      <c r="H63" s="56"/>
    </row>
    <row r="64" spans="2:8" s="5" customFormat="1" ht="15.75">
      <c r="B64" s="6"/>
      <c r="C64" s="63"/>
      <c r="D64" s="59"/>
      <c r="E64" s="64"/>
      <c r="F64" s="56"/>
      <c r="G64" s="59"/>
      <c r="H64" s="65"/>
    </row>
    <row r="65" spans="2:8" s="5" customFormat="1" ht="15.75">
      <c r="B65" s="66"/>
      <c r="C65" s="53"/>
      <c r="D65" s="53"/>
      <c r="E65" s="53"/>
      <c r="F65" s="53"/>
      <c r="G65" s="53"/>
      <c r="H65" s="53"/>
    </row>
    <row r="66" spans="2:8" s="5" customFormat="1" ht="15.75">
      <c r="B66" s="6"/>
      <c r="C66" s="67"/>
      <c r="D66" s="6"/>
      <c r="E66" s="6"/>
      <c r="F66" s="6"/>
      <c r="G66" s="6"/>
      <c r="H66" s="6"/>
    </row>
    <row r="67" spans="2:8" s="5" customFormat="1" ht="15.75">
      <c r="B67" s="68"/>
      <c r="C67" s="69"/>
      <c r="D67" s="67"/>
      <c r="E67" s="67"/>
      <c r="F67" s="70"/>
      <c r="G67" s="67"/>
      <c r="H67" s="67"/>
    </row>
    <row r="68" spans="2:8" s="5" customFormat="1" ht="15.75">
      <c r="B68" s="56"/>
      <c r="C68" s="67"/>
      <c r="D68" s="6"/>
      <c r="E68" s="6"/>
      <c r="F68" s="6"/>
      <c r="G68" s="6"/>
      <c r="H68" s="6"/>
    </row>
    <row r="69" spans="2:8" s="5" customFormat="1" ht="15.75">
      <c r="B69" s="6"/>
      <c r="C69" s="67"/>
      <c r="D69" s="67"/>
      <c r="E69" s="67"/>
      <c r="F69" s="70"/>
      <c r="G69" s="67"/>
      <c r="H69" s="67"/>
    </row>
    <row r="70" spans="2:8" s="5" customFormat="1" ht="15.75">
      <c r="B70" s="6"/>
      <c r="C70" s="67"/>
      <c r="D70" s="67"/>
      <c r="E70" s="67"/>
      <c r="F70" s="70"/>
      <c r="G70" s="67"/>
      <c r="H70" s="67"/>
    </row>
    <row r="71" spans="2:8" s="5" customFormat="1" ht="15.75">
      <c r="B71" s="6"/>
      <c r="C71" s="67"/>
      <c r="D71" s="67"/>
      <c r="E71" s="67"/>
      <c r="F71" s="70"/>
      <c r="G71" s="67"/>
      <c r="H71" s="67"/>
    </row>
    <row r="72" spans="2:8" s="5" customFormat="1" ht="15.75">
      <c r="B72" s="6"/>
      <c r="C72" s="67"/>
      <c r="D72" s="67"/>
      <c r="E72" s="67"/>
      <c r="F72" s="70"/>
      <c r="G72" s="67"/>
      <c r="H72" s="67"/>
    </row>
    <row r="73" spans="2:8" s="5" customFormat="1" ht="15.75">
      <c r="B73" s="6"/>
      <c r="C73" s="67"/>
      <c r="D73" s="67"/>
      <c r="E73" s="67"/>
      <c r="F73" s="70"/>
      <c r="G73" s="67"/>
      <c r="H73" s="67"/>
    </row>
    <row r="74" spans="2:8" s="5" customFormat="1" ht="15.75">
      <c r="B74" s="6"/>
      <c r="C74" s="67"/>
      <c r="D74" s="67"/>
      <c r="E74" s="67"/>
      <c r="F74" s="71"/>
      <c r="G74" s="67"/>
      <c r="H74" s="67"/>
    </row>
    <row r="75" spans="2:8" s="5" customFormat="1" ht="15.75">
      <c r="B75" s="6"/>
      <c r="C75" s="67"/>
      <c r="D75" s="67"/>
      <c r="E75" s="67"/>
      <c r="F75" s="70"/>
      <c r="G75" s="67"/>
      <c r="H75" s="67"/>
    </row>
    <row r="76" spans="2:8" s="5" customFormat="1" ht="15.75">
      <c r="B76" s="6"/>
      <c r="C76" s="67"/>
      <c r="D76" s="67"/>
      <c r="E76" s="67"/>
      <c r="F76" s="70"/>
      <c r="G76" s="67"/>
      <c r="H76" s="67"/>
    </row>
    <row r="77" spans="2:8" s="5" customFormat="1" ht="15.75">
      <c r="B77" s="6"/>
      <c r="C77" s="67"/>
      <c r="D77" s="67"/>
      <c r="E77" s="67"/>
      <c r="F77" s="70"/>
      <c r="G77" s="67"/>
      <c r="H77" s="67"/>
    </row>
    <row r="78" spans="2:8" s="5" customFormat="1" ht="15.75">
      <c r="B78" s="66"/>
      <c r="C78" s="67"/>
      <c r="D78" s="67"/>
      <c r="E78" s="67"/>
      <c r="F78" s="70"/>
      <c r="G78" s="67"/>
      <c r="H78" s="67"/>
    </row>
    <row r="79" spans="2:8" s="5" customFormat="1" ht="15.75">
      <c r="B79" s="6"/>
      <c r="C79" s="67"/>
      <c r="D79" s="67"/>
      <c r="E79" s="67"/>
      <c r="F79" s="70"/>
      <c r="G79" s="67"/>
      <c r="H79" s="67"/>
    </row>
    <row r="80" spans="2:8" s="5" customFormat="1" ht="15.75">
      <c r="B80" s="66"/>
      <c r="C80" s="67"/>
      <c r="D80" s="67"/>
      <c r="E80" s="67"/>
      <c r="F80" s="70"/>
      <c r="G80" s="67"/>
      <c r="H80" s="67"/>
    </row>
    <row r="81" spans="2:8" s="5" customFormat="1" ht="15.75">
      <c r="B81" s="68"/>
      <c r="C81" s="69"/>
      <c r="D81" s="69"/>
      <c r="E81" s="69"/>
      <c r="F81" s="72"/>
      <c r="G81" s="69"/>
      <c r="H81" s="69"/>
    </row>
    <row r="82" spans="2:8" s="5" customFormat="1" ht="15.75">
      <c r="B82" s="56"/>
      <c r="C82" s="67"/>
      <c r="D82" s="67"/>
      <c r="E82" s="67"/>
      <c r="F82" s="70"/>
      <c r="G82" s="67"/>
      <c r="H82" s="67"/>
    </row>
    <row r="83" spans="2:8" s="5" customFormat="1" ht="15.75">
      <c r="B83" s="68"/>
      <c r="C83" s="69"/>
      <c r="D83" s="69"/>
      <c r="E83" s="69"/>
      <c r="F83" s="72"/>
      <c r="G83" s="69"/>
      <c r="H83" s="69"/>
    </row>
    <row r="84" spans="2:8" s="5" customFormat="1" ht="15.75">
      <c r="B84" s="68"/>
      <c r="C84" s="69"/>
      <c r="D84" s="69"/>
      <c r="E84" s="69"/>
      <c r="F84" s="73"/>
      <c r="G84" s="69"/>
      <c r="H84" s="69"/>
    </row>
    <row r="85" spans="2:8" s="5" customFormat="1" ht="15.75">
      <c r="B85" s="68"/>
      <c r="C85" s="69"/>
      <c r="D85" s="69"/>
      <c r="E85" s="69"/>
      <c r="F85" s="72"/>
      <c r="G85" s="69"/>
      <c r="H85" s="69"/>
    </row>
    <row r="86" spans="2:8" s="5" customFormat="1" ht="15.75">
      <c r="B86" s="68"/>
      <c r="C86" s="69"/>
      <c r="D86" s="69"/>
      <c r="E86" s="69"/>
      <c r="F86" s="72"/>
      <c r="G86" s="69"/>
      <c r="H86" s="69"/>
    </row>
    <row r="87" spans="2:8" s="5" customFormat="1" ht="15.75">
      <c r="B87" s="68"/>
      <c r="C87" s="69"/>
      <c r="D87" s="69"/>
      <c r="E87" s="69"/>
      <c r="F87" s="72"/>
      <c r="G87" s="69"/>
      <c r="H87" s="69"/>
    </row>
    <row r="88" spans="2:8" s="5" customFormat="1" ht="15.75">
      <c r="B88" s="68"/>
      <c r="C88" s="69"/>
      <c r="D88" s="69"/>
      <c r="E88" s="69"/>
      <c r="F88" s="72"/>
      <c r="G88" s="69"/>
      <c r="H88" s="69"/>
    </row>
    <row r="89" spans="2:8" s="5" customFormat="1" ht="15.75">
      <c r="B89" s="68"/>
      <c r="C89" s="69"/>
      <c r="D89" s="69"/>
      <c r="E89" s="69"/>
      <c r="F89" s="72"/>
      <c r="G89" s="69"/>
      <c r="H89" s="69"/>
    </row>
    <row r="90" spans="2:8" s="5" customFormat="1" ht="15.75">
      <c r="B90" s="68"/>
      <c r="C90" s="69"/>
      <c r="D90" s="69"/>
      <c r="E90" s="69"/>
      <c r="F90" s="72"/>
      <c r="G90" s="69"/>
      <c r="H90" s="69"/>
    </row>
    <row r="91" spans="2:8" s="5" customFormat="1" ht="15.75">
      <c r="B91" s="6"/>
      <c r="C91" s="67"/>
      <c r="D91" s="67"/>
      <c r="E91" s="67"/>
      <c r="F91" s="70"/>
      <c r="G91" s="67"/>
      <c r="H91" s="67"/>
    </row>
    <row r="92" spans="2:8" s="5" customFormat="1" ht="15.75">
      <c r="B92" s="6"/>
      <c r="C92" s="67"/>
      <c r="D92" s="67"/>
      <c r="E92" s="67"/>
      <c r="F92" s="70"/>
      <c r="G92" s="67"/>
      <c r="H92" s="67"/>
    </row>
    <row r="93" spans="2:8" s="5" customFormat="1" ht="15.75">
      <c r="B93" s="6"/>
      <c r="C93" s="67"/>
      <c r="D93" s="67"/>
      <c r="E93" s="67"/>
      <c r="F93" s="70"/>
      <c r="G93" s="67"/>
      <c r="H93" s="67"/>
    </row>
    <row r="94" spans="2:8" s="5" customFormat="1" ht="15.75">
      <c r="B94" s="6"/>
      <c r="C94" s="67"/>
      <c r="D94" s="67"/>
      <c r="E94" s="67"/>
      <c r="F94" s="70"/>
      <c r="G94" s="67"/>
      <c r="H94" s="67"/>
    </row>
    <row r="95" spans="2:8" s="5" customFormat="1" ht="15.75">
      <c r="B95" s="6"/>
      <c r="C95" s="67"/>
      <c r="D95" s="67"/>
      <c r="E95" s="67"/>
      <c r="F95" s="70"/>
      <c r="G95" s="67"/>
      <c r="H95" s="67"/>
    </row>
    <row r="96" spans="2:8" s="5" customFormat="1" ht="15.75">
      <c r="B96" s="6"/>
      <c r="C96" s="67"/>
      <c r="D96" s="67"/>
      <c r="E96" s="67"/>
      <c r="F96" s="70"/>
      <c r="G96" s="67"/>
      <c r="H96" s="67"/>
    </row>
    <row r="97" spans="2:8" s="5" customFormat="1" ht="15.75">
      <c r="B97" s="6"/>
      <c r="C97" s="67"/>
      <c r="D97" s="67"/>
      <c r="E97" s="67"/>
      <c r="F97" s="70"/>
      <c r="G97" s="67"/>
      <c r="H97" s="67"/>
    </row>
    <row r="98" spans="2:8" s="5" customFormat="1" ht="15.75">
      <c r="B98" s="6"/>
      <c r="C98" s="67"/>
      <c r="D98" s="67"/>
      <c r="E98" s="67"/>
      <c r="F98" s="70"/>
      <c r="G98" s="67"/>
      <c r="H98" s="67"/>
    </row>
    <row r="99" spans="2:8" s="5" customFormat="1" ht="15.75">
      <c r="B99" s="6"/>
      <c r="C99" s="67"/>
      <c r="D99" s="67"/>
      <c r="E99" s="67"/>
      <c r="F99" s="70"/>
      <c r="G99" s="67"/>
      <c r="H99" s="67"/>
    </row>
    <row r="100" spans="2:8" s="5" customFormat="1" ht="15.75">
      <c r="B100" s="68"/>
      <c r="C100" s="69"/>
      <c r="D100" s="69"/>
      <c r="E100" s="69"/>
      <c r="F100" s="72"/>
      <c r="G100" s="69"/>
      <c r="H100" s="69"/>
    </row>
    <row r="101" spans="2:8" s="5" customFormat="1" ht="15.75">
      <c r="B101" s="68"/>
      <c r="C101" s="69"/>
      <c r="D101" s="69"/>
      <c r="E101" s="69"/>
      <c r="F101" s="72"/>
      <c r="G101" s="69"/>
      <c r="H101" s="69"/>
    </row>
    <row r="102" spans="2:8" s="5" customFormat="1" ht="15.75">
      <c r="B102" s="68"/>
      <c r="C102" s="69"/>
      <c r="D102" s="69"/>
      <c r="E102" s="69"/>
      <c r="F102" s="72"/>
      <c r="G102" s="69"/>
      <c r="H102" s="69"/>
    </row>
    <row r="103" spans="2:8" s="5" customFormat="1" ht="15.75">
      <c r="B103" s="6"/>
      <c r="C103" s="69"/>
      <c r="D103" s="69"/>
      <c r="E103" s="69"/>
      <c r="F103" s="72"/>
      <c r="G103" s="69"/>
      <c r="H103" s="69"/>
    </row>
    <row r="104" spans="2:8" s="5" customFormat="1" ht="15.75">
      <c r="B104" s="68"/>
      <c r="C104" s="69"/>
      <c r="D104" s="69"/>
      <c r="E104" s="69"/>
      <c r="F104" s="72"/>
      <c r="G104" s="69"/>
      <c r="H104" s="69"/>
    </row>
    <row r="105" spans="2:8" s="5" customFormat="1" ht="15.75">
      <c r="B105" s="68"/>
      <c r="C105" s="69"/>
      <c r="D105" s="69"/>
      <c r="E105" s="69"/>
      <c r="F105" s="72"/>
      <c r="G105" s="69"/>
      <c r="H105" s="69"/>
    </row>
    <row r="106" spans="2:8" s="5" customFormat="1" ht="15.75">
      <c r="B106" s="6"/>
      <c r="C106" s="67"/>
      <c r="D106" s="67"/>
      <c r="E106" s="67"/>
      <c r="F106" s="70"/>
      <c r="G106" s="67"/>
      <c r="H106" s="67"/>
    </row>
    <row r="107" spans="2:8" s="5" customFormat="1" ht="15.75">
      <c r="B107" s="74"/>
      <c r="C107" s="69"/>
      <c r="D107" s="69"/>
      <c r="E107" s="69"/>
      <c r="F107" s="72"/>
      <c r="G107" s="69"/>
      <c r="H107" s="69"/>
    </row>
    <row r="108" spans="2:8" s="5" customFormat="1" ht="15.75">
      <c r="B108" s="6"/>
      <c r="C108" s="67"/>
      <c r="D108" s="67"/>
      <c r="E108" s="67"/>
      <c r="F108" s="70"/>
      <c r="G108" s="67"/>
      <c r="H108" s="67"/>
    </row>
    <row r="109" spans="2:8" s="5" customFormat="1" ht="15.75">
      <c r="B109" s="6"/>
      <c r="C109" s="6"/>
      <c r="D109" s="6"/>
      <c r="E109" s="6"/>
      <c r="F109" s="6"/>
      <c r="G109" s="6"/>
      <c r="H109" s="6"/>
    </row>
    <row r="110" spans="2:8" s="5" customFormat="1" ht="15.75">
      <c r="B110" s="6"/>
      <c r="C110" s="6"/>
      <c r="D110" s="6"/>
      <c r="E110" s="6"/>
      <c r="F110" s="6"/>
      <c r="G110" s="6"/>
      <c r="H110" s="6"/>
    </row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</sheetData>
  <sheetProtection/>
  <mergeCells count="8">
    <mergeCell ref="G1:H1"/>
    <mergeCell ref="B2:H2"/>
    <mergeCell ref="G3:H3"/>
    <mergeCell ref="B4:B8"/>
    <mergeCell ref="C4:H4"/>
    <mergeCell ref="F5:F6"/>
    <mergeCell ref="G5:H5"/>
    <mergeCell ref="G6:H6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K47" sqref="K47"/>
    </sheetView>
  </sheetViews>
  <sheetFormatPr defaultColWidth="9.00390625" defaultRowHeight="12.75"/>
  <cols>
    <col min="1" max="1" width="9.125" style="4" customWidth="1"/>
    <col min="2" max="2" width="36.00390625" style="4" customWidth="1"/>
    <col min="3" max="3" width="10.125" style="4" customWidth="1"/>
    <col min="4" max="4" width="10.375" style="4" customWidth="1"/>
    <col min="5" max="5" width="11.375" style="4" customWidth="1"/>
    <col min="6" max="6" width="9.125" style="4" customWidth="1"/>
    <col min="7" max="7" width="8.00390625" style="4" customWidth="1"/>
    <col min="8" max="16384" width="9.125" style="4" customWidth="1"/>
  </cols>
  <sheetData>
    <row r="1" spans="1:9" ht="15.75">
      <c r="A1" s="5"/>
      <c r="B1" s="5"/>
      <c r="C1" s="5"/>
      <c r="D1" s="75"/>
      <c r="E1" s="5"/>
      <c r="F1" s="76"/>
      <c r="G1" s="244"/>
      <c r="H1" s="244"/>
      <c r="I1"/>
    </row>
    <row r="2" spans="1:9" ht="15.75">
      <c r="A2" s="5"/>
      <c r="B2" s="5"/>
      <c r="C2" s="5"/>
      <c r="D2" s="75"/>
      <c r="E2" s="5"/>
      <c r="F2" s="76"/>
      <c r="G2" s="77" t="s">
        <v>82</v>
      </c>
      <c r="H2" s="77"/>
      <c r="I2"/>
    </row>
    <row r="3" spans="1:9" ht="15.75">
      <c r="A3" s="245" t="s">
        <v>92</v>
      </c>
      <c r="B3" s="245"/>
      <c r="C3" s="245"/>
      <c r="D3" s="245"/>
      <c r="E3" s="245"/>
      <c r="F3" s="245"/>
      <c r="G3" s="245"/>
      <c r="H3" s="245"/>
      <c r="I3"/>
    </row>
    <row r="4" spans="1:9" ht="15.75">
      <c r="A4" s="5"/>
      <c r="B4" s="5"/>
      <c r="C4" s="5"/>
      <c r="D4" s="75"/>
      <c r="E4" s="5"/>
      <c r="F4" s="76"/>
      <c r="G4" s="5"/>
      <c r="H4" s="5"/>
      <c r="I4"/>
    </row>
    <row r="5" spans="1:9" ht="16.5" thickBot="1">
      <c r="A5" s="5"/>
      <c r="B5" s="5"/>
      <c r="C5" s="5"/>
      <c r="D5" s="75"/>
      <c r="E5" s="5"/>
      <c r="F5" s="76"/>
      <c r="G5" s="5"/>
      <c r="H5" s="5" t="s">
        <v>85</v>
      </c>
      <c r="I5"/>
    </row>
    <row r="6" spans="1:9" ht="15.75">
      <c r="A6" s="78"/>
      <c r="B6" s="79"/>
      <c r="C6" s="246" t="s">
        <v>6</v>
      </c>
      <c r="D6" s="247"/>
      <c r="E6" s="247"/>
      <c r="F6" s="247"/>
      <c r="G6" s="247"/>
      <c r="H6" s="248"/>
      <c r="I6"/>
    </row>
    <row r="7" spans="1:9" ht="15.75">
      <c r="A7" s="80"/>
      <c r="B7" s="81"/>
      <c r="C7" s="165" t="s">
        <v>3</v>
      </c>
      <c r="D7" s="166" t="s">
        <v>5</v>
      </c>
      <c r="E7" s="167" t="s">
        <v>10</v>
      </c>
      <c r="F7" s="168" t="s">
        <v>60</v>
      </c>
      <c r="G7" s="249" t="s">
        <v>65</v>
      </c>
      <c r="H7" s="243"/>
      <c r="I7"/>
    </row>
    <row r="8" spans="1:9" ht="15.75">
      <c r="A8" s="80"/>
      <c r="B8" s="82" t="s">
        <v>9</v>
      </c>
      <c r="C8" s="169" t="s">
        <v>4</v>
      </c>
      <c r="D8" s="170" t="s">
        <v>93</v>
      </c>
      <c r="E8" s="171" t="s">
        <v>7</v>
      </c>
      <c r="F8" s="172" t="s">
        <v>95</v>
      </c>
      <c r="G8" s="264" t="s">
        <v>66</v>
      </c>
      <c r="H8" s="265"/>
      <c r="I8"/>
    </row>
    <row r="9" spans="1:9" ht="16.5" thickBot="1">
      <c r="A9" s="83"/>
      <c r="B9" s="84"/>
      <c r="C9" s="173">
        <v>2010</v>
      </c>
      <c r="D9" s="174" t="s">
        <v>94</v>
      </c>
      <c r="E9" s="176" t="s">
        <v>94</v>
      </c>
      <c r="F9" s="175"/>
      <c r="G9" s="177" t="s">
        <v>96</v>
      </c>
      <c r="H9" s="178" t="s">
        <v>94</v>
      </c>
      <c r="I9"/>
    </row>
    <row r="10" spans="1:9" ht="16.5" thickBot="1">
      <c r="A10" s="85"/>
      <c r="B10" s="86"/>
      <c r="C10" s="87">
        <v>1</v>
      </c>
      <c r="D10" s="88">
        <v>2</v>
      </c>
      <c r="E10" s="89">
        <v>3</v>
      </c>
      <c r="F10" s="90">
        <v>4</v>
      </c>
      <c r="G10" s="89">
        <v>5</v>
      </c>
      <c r="H10" s="91">
        <v>6</v>
      </c>
      <c r="I10" s="2"/>
    </row>
    <row r="11" spans="1:9" ht="15.75">
      <c r="A11" s="92">
        <v>602</v>
      </c>
      <c r="B11" s="93" t="s">
        <v>61</v>
      </c>
      <c r="C11" s="234">
        <v>89627</v>
      </c>
      <c r="D11" s="235">
        <f>'[1]Tabuľka 1A'!D48-11439</f>
        <v>123536.67000000016</v>
      </c>
      <c r="E11" s="236">
        <f>SUM(E12:E26)</f>
        <v>124025.06</v>
      </c>
      <c r="F11" s="94">
        <f>E11/D11</f>
        <v>1.0039534010427822</v>
      </c>
      <c r="G11" s="95"/>
      <c r="H11" s="96"/>
      <c r="I11" s="97"/>
    </row>
    <row r="12" spans="1:9" ht="15.75">
      <c r="A12" s="237" t="s">
        <v>8</v>
      </c>
      <c r="B12" s="104" t="s">
        <v>100</v>
      </c>
      <c r="C12" s="98"/>
      <c r="D12" s="99"/>
      <c r="E12" s="238">
        <f>2282.74+246</f>
        <v>2528.74</v>
      </c>
      <c r="F12" s="100"/>
      <c r="G12" s="101"/>
      <c r="H12" s="102"/>
      <c r="I12" s="2"/>
    </row>
    <row r="13" spans="1:9" ht="15.75">
      <c r="A13" s="237"/>
      <c r="B13" s="104" t="s">
        <v>117</v>
      </c>
      <c r="C13" s="98"/>
      <c r="D13" s="99"/>
      <c r="E13" s="238">
        <v>2091.61</v>
      </c>
      <c r="F13" s="100"/>
      <c r="G13" s="101"/>
      <c r="H13" s="102"/>
      <c r="I13"/>
    </row>
    <row r="14" spans="1:9" ht="15.75">
      <c r="A14" s="103"/>
      <c r="B14" s="104" t="s">
        <v>101</v>
      </c>
      <c r="C14" s="98"/>
      <c r="D14" s="99"/>
      <c r="E14" s="238">
        <v>93.8</v>
      </c>
      <c r="F14" s="100"/>
      <c r="G14" s="101"/>
      <c r="H14" s="102"/>
      <c r="I14" s="2"/>
    </row>
    <row r="15" spans="1:9" ht="15.75">
      <c r="A15" s="103"/>
      <c r="B15" s="104" t="s">
        <v>102</v>
      </c>
      <c r="C15" s="98"/>
      <c r="D15" s="99"/>
      <c r="E15" s="238">
        <f>8522.3+23241.49</f>
        <v>31763.79</v>
      </c>
      <c r="F15" s="100"/>
      <c r="G15" s="101"/>
      <c r="H15" s="102"/>
      <c r="I15" s="2"/>
    </row>
    <row r="16" spans="1:9" ht="15.75">
      <c r="A16" s="103"/>
      <c r="B16" s="104" t="s">
        <v>113</v>
      </c>
      <c r="C16" s="98"/>
      <c r="D16" s="99"/>
      <c r="E16" s="238">
        <f>7517.76+297.32+12773.44</f>
        <v>20588.52</v>
      </c>
      <c r="F16" s="100"/>
      <c r="G16" s="101"/>
      <c r="H16" s="102"/>
      <c r="I16" s="2"/>
    </row>
    <row r="17" spans="1:9" ht="15.75">
      <c r="A17" s="103"/>
      <c r="B17" s="104" t="s">
        <v>103</v>
      </c>
      <c r="C17" s="15"/>
      <c r="D17" s="99"/>
      <c r="E17" s="238">
        <f>1334.68+3673.08</f>
        <v>5007.76</v>
      </c>
      <c r="F17" s="100"/>
      <c r="G17" s="101"/>
      <c r="H17" s="102"/>
      <c r="I17" s="2"/>
    </row>
    <row r="18" spans="1:9" ht="15.75">
      <c r="A18" s="103"/>
      <c r="B18" s="104" t="s">
        <v>104</v>
      </c>
      <c r="C18" s="98"/>
      <c r="D18" s="99"/>
      <c r="E18" s="238">
        <f>449.1+116.79</f>
        <v>565.89</v>
      </c>
      <c r="F18" s="100"/>
      <c r="G18" s="101"/>
      <c r="H18" s="102"/>
      <c r="I18" s="2"/>
    </row>
    <row r="19" spans="1:9" ht="15.75">
      <c r="A19" s="103"/>
      <c r="B19" s="104" t="s">
        <v>118</v>
      </c>
      <c r="C19" s="98"/>
      <c r="D19" s="99"/>
      <c r="E19" s="238">
        <f>487.37+64.13</f>
        <v>551.5</v>
      </c>
      <c r="F19" s="100"/>
      <c r="G19" s="101"/>
      <c r="H19" s="102"/>
      <c r="I19" s="2"/>
    </row>
    <row r="20" spans="1:9" ht="15.75">
      <c r="A20" s="103"/>
      <c r="B20" s="104" t="s">
        <v>119</v>
      </c>
      <c r="C20" s="98"/>
      <c r="D20" s="99"/>
      <c r="E20" s="238">
        <f>5978.91+4597.58</f>
        <v>10576.49</v>
      </c>
      <c r="F20" s="100"/>
      <c r="G20" s="101"/>
      <c r="H20" s="102"/>
      <c r="I20" s="2"/>
    </row>
    <row r="21" spans="1:9" ht="15.75">
      <c r="A21" s="103"/>
      <c r="B21" s="104" t="s">
        <v>105</v>
      </c>
      <c r="C21" s="98"/>
      <c r="D21" s="99"/>
      <c r="E21" s="238">
        <v>1006.25</v>
      </c>
      <c r="F21" s="100"/>
      <c r="G21" s="101"/>
      <c r="H21" s="102"/>
      <c r="I21" s="2"/>
    </row>
    <row r="22" spans="1:9" ht="15.75">
      <c r="A22" s="103"/>
      <c r="B22" s="104" t="s">
        <v>106</v>
      </c>
      <c r="C22" s="98"/>
      <c r="D22" s="99"/>
      <c r="E22" s="238">
        <f>1071.2+838.27</f>
        <v>1909.47</v>
      </c>
      <c r="F22" s="100"/>
      <c r="G22" s="101"/>
      <c r="H22" s="102"/>
      <c r="I22" s="2"/>
    </row>
    <row r="23" spans="1:9" ht="15.75">
      <c r="A23" s="103"/>
      <c r="B23" s="104" t="s">
        <v>107</v>
      </c>
      <c r="C23" s="98"/>
      <c r="D23" s="99"/>
      <c r="E23" s="238">
        <v>30659.65</v>
      </c>
      <c r="F23" s="100"/>
      <c r="G23" s="101"/>
      <c r="H23" s="102"/>
      <c r="I23" s="2"/>
    </row>
    <row r="24" spans="1:9" ht="15.75">
      <c r="A24" s="105"/>
      <c r="B24" s="106" t="s">
        <v>120</v>
      </c>
      <c r="C24" s="98"/>
      <c r="D24" s="99"/>
      <c r="E24" s="238">
        <v>7442.05</v>
      </c>
      <c r="F24" s="100"/>
      <c r="G24" s="101"/>
      <c r="H24" s="102"/>
      <c r="I24" s="2"/>
    </row>
    <row r="25" spans="1:9" ht="15.75">
      <c r="A25" s="103"/>
      <c r="B25" s="104" t="s">
        <v>108</v>
      </c>
      <c r="C25" s="98"/>
      <c r="D25" s="99"/>
      <c r="E25" s="238">
        <f>2045.86+1060.32</f>
        <v>3106.18</v>
      </c>
      <c r="F25" s="100"/>
      <c r="G25" s="101"/>
      <c r="H25" s="102"/>
      <c r="I25" s="2"/>
    </row>
    <row r="26" spans="1:9" ht="15.75">
      <c r="A26" s="107"/>
      <c r="B26" s="108" t="s">
        <v>121</v>
      </c>
      <c r="C26" s="109"/>
      <c r="D26" s="110"/>
      <c r="E26" s="239">
        <f>2514.32+3619.04</f>
        <v>6133.360000000001</v>
      </c>
      <c r="F26" s="100"/>
      <c r="G26" s="111"/>
      <c r="H26" s="112"/>
      <c r="I26" s="97"/>
    </row>
    <row r="27" spans="1:9" ht="15.75">
      <c r="A27" s="113">
        <v>604</v>
      </c>
      <c r="B27" s="114" t="s">
        <v>67</v>
      </c>
      <c r="C27" s="115"/>
      <c r="D27" s="116"/>
      <c r="E27" s="116"/>
      <c r="F27" s="117"/>
      <c r="G27" s="118"/>
      <c r="H27" s="119"/>
      <c r="I27" s="97"/>
    </row>
    <row r="28" spans="1:9" ht="15.75">
      <c r="A28" s="120"/>
      <c r="B28" s="121" t="s">
        <v>62</v>
      </c>
      <c r="C28" s="109"/>
      <c r="D28" s="110"/>
      <c r="E28" s="110"/>
      <c r="F28" s="122"/>
      <c r="G28" s="111"/>
      <c r="H28" s="112"/>
      <c r="I28" s="97"/>
    </row>
    <row r="29" spans="1:9" ht="15.75">
      <c r="A29" s="123">
        <v>621</v>
      </c>
      <c r="B29" s="124" t="s">
        <v>63</v>
      </c>
      <c r="C29" s="125"/>
      <c r="D29" s="126"/>
      <c r="E29" s="126"/>
      <c r="F29" s="127"/>
      <c r="G29" s="128"/>
      <c r="H29" s="129"/>
      <c r="I29" s="97"/>
    </row>
    <row r="30" spans="1:9" ht="15.75">
      <c r="A30" s="123">
        <v>622</v>
      </c>
      <c r="B30" s="124" t="s">
        <v>68</v>
      </c>
      <c r="C30" s="125"/>
      <c r="D30" s="126"/>
      <c r="E30" s="126"/>
      <c r="F30" s="127"/>
      <c r="G30" s="130"/>
      <c r="H30" s="129"/>
      <c r="I30" s="97"/>
    </row>
    <row r="31" spans="1:9" ht="15.75">
      <c r="A31" s="123">
        <v>624</v>
      </c>
      <c r="B31" s="124" t="s">
        <v>69</v>
      </c>
      <c r="C31" s="125"/>
      <c r="D31" s="126"/>
      <c r="E31" s="126"/>
      <c r="F31" s="127"/>
      <c r="G31" s="130"/>
      <c r="H31" s="129"/>
      <c r="I31" s="97"/>
    </row>
    <row r="32" spans="1:9" ht="15.75">
      <c r="A32" s="123">
        <v>641</v>
      </c>
      <c r="B32" s="124" t="s">
        <v>70</v>
      </c>
      <c r="C32" s="125"/>
      <c r="D32" s="126"/>
      <c r="E32" s="126"/>
      <c r="F32" s="127"/>
      <c r="G32" s="130"/>
      <c r="H32" s="129"/>
      <c r="I32" s="97"/>
    </row>
    <row r="33" spans="1:9" ht="15.75">
      <c r="A33" s="123">
        <v>642</v>
      </c>
      <c r="B33" s="124" t="s">
        <v>71</v>
      </c>
      <c r="C33" s="125"/>
      <c r="D33" s="126"/>
      <c r="E33" s="126"/>
      <c r="F33" s="127"/>
      <c r="G33" s="128"/>
      <c r="H33" s="129"/>
      <c r="I33" s="97"/>
    </row>
    <row r="34" spans="1:9" ht="15.75">
      <c r="A34" s="123">
        <v>646</v>
      </c>
      <c r="B34" s="124" t="s">
        <v>72</v>
      </c>
      <c r="C34" s="125"/>
      <c r="D34" s="126"/>
      <c r="E34" s="126"/>
      <c r="F34" s="127"/>
      <c r="G34" s="128"/>
      <c r="H34" s="129"/>
      <c r="I34" s="97"/>
    </row>
    <row r="35" spans="1:9" ht="15.75">
      <c r="A35" s="113">
        <v>648</v>
      </c>
      <c r="B35" s="124" t="s">
        <v>73</v>
      </c>
      <c r="C35" s="125"/>
      <c r="D35" s="126">
        <v>7024</v>
      </c>
      <c r="E35" s="126">
        <v>7023.69</v>
      </c>
      <c r="F35" s="127">
        <f>E35/D35</f>
        <v>0.9999558656036446</v>
      </c>
      <c r="G35" s="128"/>
      <c r="H35" s="129"/>
      <c r="I35" s="97"/>
    </row>
    <row r="36" spans="1:9" ht="15.75">
      <c r="A36" s="123">
        <v>652</v>
      </c>
      <c r="B36" s="124" t="s">
        <v>74</v>
      </c>
      <c r="C36" s="125"/>
      <c r="D36" s="126"/>
      <c r="E36" s="131"/>
      <c r="F36" s="127"/>
      <c r="G36" s="128"/>
      <c r="H36" s="129"/>
      <c r="I36" s="97"/>
    </row>
    <row r="37" spans="1:9" ht="15.75">
      <c r="A37" s="113">
        <v>662</v>
      </c>
      <c r="B37" s="132" t="s">
        <v>75</v>
      </c>
      <c r="C37" s="133"/>
      <c r="D37" s="134"/>
      <c r="E37" s="134"/>
      <c r="F37" s="127"/>
      <c r="G37" s="135"/>
      <c r="H37" s="136"/>
      <c r="I37" s="97"/>
    </row>
    <row r="38" spans="1:9" ht="15.75">
      <c r="A38" s="113">
        <v>663</v>
      </c>
      <c r="B38" s="114" t="s">
        <v>64</v>
      </c>
      <c r="C38" s="125"/>
      <c r="D38" s="126"/>
      <c r="E38" s="126"/>
      <c r="F38" s="127"/>
      <c r="G38" s="128"/>
      <c r="H38" s="129"/>
      <c r="I38" s="97"/>
    </row>
    <row r="39" spans="1:9" ht="15.75">
      <c r="A39" s="137">
        <v>683</v>
      </c>
      <c r="B39" s="138" t="s">
        <v>109</v>
      </c>
      <c r="C39" s="125"/>
      <c r="D39" s="126">
        <v>996</v>
      </c>
      <c r="E39" s="126">
        <v>996</v>
      </c>
      <c r="F39" s="127">
        <f>E39/D39</f>
        <v>1</v>
      </c>
      <c r="G39" s="128"/>
      <c r="H39" s="129"/>
      <c r="I39" s="2"/>
    </row>
    <row r="40" spans="1:9" ht="15.75">
      <c r="A40" s="137">
        <v>687</v>
      </c>
      <c r="B40" s="138" t="s">
        <v>78</v>
      </c>
      <c r="C40" s="139"/>
      <c r="D40" s="126">
        <v>3419</v>
      </c>
      <c r="E40" s="126">
        <v>3418.67</v>
      </c>
      <c r="F40" s="127">
        <f>E40/D40</f>
        <v>0.9999034805498684</v>
      </c>
      <c r="G40" s="128"/>
      <c r="H40" s="129"/>
      <c r="I40" s="2"/>
    </row>
    <row r="41" spans="1:9" ht="15.75">
      <c r="A41" s="123">
        <v>688</v>
      </c>
      <c r="B41" s="124" t="s">
        <v>79</v>
      </c>
      <c r="C41" s="140"/>
      <c r="D41" s="126"/>
      <c r="E41" s="126"/>
      <c r="F41" s="127"/>
      <c r="G41" s="128"/>
      <c r="H41" s="129"/>
      <c r="I41" s="2"/>
    </row>
    <row r="42" spans="1:9" ht="16.5" thickBot="1">
      <c r="A42" s="141"/>
      <c r="B42" s="142"/>
      <c r="C42" s="143"/>
      <c r="D42" s="144"/>
      <c r="E42" s="144"/>
      <c r="F42" s="145"/>
      <c r="G42" s="146"/>
      <c r="H42" s="147"/>
      <c r="I42" s="2"/>
    </row>
    <row r="43" spans="1:9" ht="16.5" thickBot="1">
      <c r="A43" s="148" t="s">
        <v>80</v>
      </c>
      <c r="B43" s="149"/>
      <c r="C43" s="150">
        <f>SUM(C11:C42)</f>
        <v>89627</v>
      </c>
      <c r="D43" s="150">
        <f>SUM(D11:D42)</f>
        <v>134975.67000000016</v>
      </c>
      <c r="E43" s="150">
        <f>SUM(E12:E42)</f>
        <v>135463.42</v>
      </c>
      <c r="F43" s="151">
        <f>E43/D43</f>
        <v>1.0036136142165462</v>
      </c>
      <c r="G43" s="152"/>
      <c r="H43" s="153"/>
      <c r="I43" s="2"/>
    </row>
    <row r="44" spans="1:9" ht="15.75">
      <c r="A44" s="154">
        <v>681</v>
      </c>
      <c r="B44" s="68" t="s">
        <v>76</v>
      </c>
      <c r="C44" s="109">
        <f>'[1]Tabuľka 1A'!C49</f>
        <v>955028</v>
      </c>
      <c r="D44" s="110">
        <f>'[1]Tabuľka 1A'!D49</f>
        <v>1114852</v>
      </c>
      <c r="E44" s="110">
        <f>'[1]Tabuľka 1A'!E49</f>
        <v>1111462</v>
      </c>
      <c r="F44" s="122">
        <f>E44/D44</f>
        <v>0.996959237638718</v>
      </c>
      <c r="G44" s="155"/>
      <c r="H44" s="156"/>
      <c r="I44" s="2"/>
    </row>
    <row r="45" spans="1:9" ht="16.5" thickBot="1">
      <c r="A45" s="137">
        <v>682</v>
      </c>
      <c r="B45" s="138" t="s">
        <v>77</v>
      </c>
      <c r="C45" s="125"/>
      <c r="D45" s="126"/>
      <c r="E45" s="126">
        <f>'[1]Tabuľka 1A'!E50</f>
        <v>152015.25</v>
      </c>
      <c r="F45" s="127"/>
      <c r="G45" s="128"/>
      <c r="H45" s="129"/>
      <c r="I45" s="2"/>
    </row>
    <row r="46" spans="1:9" ht="17.25" thickBot="1" thickTop="1">
      <c r="A46" s="157" t="s">
        <v>81</v>
      </c>
      <c r="B46" s="158"/>
      <c r="C46" s="159">
        <f>SUM(C43:C45)</f>
        <v>1044655</v>
      </c>
      <c r="D46" s="159">
        <f>SUM(D43:D45)</f>
        <v>1249827.6700000002</v>
      </c>
      <c r="E46" s="159">
        <f>SUM(E43:E45)</f>
        <v>1398940.67</v>
      </c>
      <c r="F46" s="160">
        <f>E46/D46</f>
        <v>1.119306848119309</v>
      </c>
      <c r="G46" s="161"/>
      <c r="H46" s="162"/>
      <c r="I46" s="2"/>
    </row>
    <row r="47" spans="1:9" ht="12.75">
      <c r="A47"/>
      <c r="B47" s="163"/>
      <c r="C47"/>
      <c r="D47" s="164"/>
      <c r="E47"/>
      <c r="F47" s="163"/>
      <c r="G47"/>
      <c r="H47"/>
      <c r="I47" s="2"/>
    </row>
    <row r="48" spans="1:9" ht="12.75">
      <c r="A48" s="1" t="s">
        <v>1</v>
      </c>
      <c r="B48" s="179">
        <v>40639</v>
      </c>
      <c r="C48"/>
      <c r="D48" s="1" t="s">
        <v>1</v>
      </c>
      <c r="E48" s="179">
        <v>40640</v>
      </c>
      <c r="F48" s="163"/>
      <c r="G48"/>
      <c r="H48"/>
      <c r="I48" s="2"/>
    </row>
    <row r="49" spans="1:8" ht="12.75">
      <c r="A49" s="1" t="s">
        <v>2</v>
      </c>
      <c r="B49" s="179" t="s">
        <v>122</v>
      </c>
      <c r="C49"/>
      <c r="D49" s="1" t="s">
        <v>83</v>
      </c>
      <c r="E49" s="3" t="s">
        <v>110</v>
      </c>
      <c r="F49" s="163"/>
      <c r="G49"/>
      <c r="H49"/>
    </row>
    <row r="50" spans="1:8" ht="12.75">
      <c r="A50" s="1" t="s">
        <v>111</v>
      </c>
      <c r="B50" s="240" t="s">
        <v>112</v>
      </c>
      <c r="C50"/>
      <c r="D50" s="1" t="s">
        <v>111</v>
      </c>
      <c r="E50" s="3">
        <v>483188</v>
      </c>
      <c r="F50" s="163"/>
      <c r="G50"/>
      <c r="H50"/>
    </row>
  </sheetData>
  <sheetProtection/>
  <mergeCells count="5">
    <mergeCell ref="G8:H8"/>
    <mergeCell ref="G1:H1"/>
    <mergeCell ref="A3:H3"/>
    <mergeCell ref="C6:H6"/>
    <mergeCell ref="G7:H7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2011-04-07T07:19:50Z</cp:lastPrinted>
  <dcterms:created xsi:type="dcterms:W3CDTF">2003-08-07T13:18:42Z</dcterms:created>
  <dcterms:modified xsi:type="dcterms:W3CDTF">2011-04-19T14:09:41Z</dcterms:modified>
  <cp:category/>
  <cp:version/>
  <cp:contentType/>
  <cp:contentStatus/>
</cp:coreProperties>
</file>